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LKH\2025-2026\TKB\"/>
    </mc:Choice>
  </mc:AlternateContent>
  <xr:revisionPtr revIDLastSave="0" documentId="13_ncr:1_{33D2DB5C-06B4-4B6A-95CF-1A0BD688737C}" xr6:coauthVersionLast="47" xr6:coauthVersionMax="47" xr10:uidLastSave="{00000000-0000-0000-0000-000000000000}"/>
  <bookViews>
    <workbookView xWindow="-120" yWindow="-120" windowWidth="20730" windowHeight="11160" activeTab="1" xr2:uid="{C506014C-51EE-42FA-835E-8801402EB71E}"/>
  </bookViews>
  <sheets>
    <sheet name="PCCM" sheetId="1" r:id="rId1"/>
    <sheet name="PA. 1" sheetId="2" r:id="rId2"/>
    <sheet name="PA. 2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" l="1"/>
  <c r="M20" i="1" s="1"/>
  <c r="O20" i="1" s="1"/>
  <c r="L25" i="1"/>
  <c r="G25" i="1"/>
  <c r="I25" i="1"/>
  <c r="K25" i="1"/>
  <c r="H31" i="1"/>
  <c r="L30" i="1"/>
  <c r="K30" i="1"/>
  <c r="I30" i="1"/>
  <c r="M30" i="1" s="1"/>
  <c r="G30" i="1"/>
  <c r="L29" i="1"/>
  <c r="K29" i="1"/>
  <c r="I29" i="1"/>
  <c r="M29" i="1" s="1"/>
  <c r="G29" i="1"/>
  <c r="L28" i="1"/>
  <c r="K28" i="1"/>
  <c r="I28" i="1"/>
  <c r="M28" i="1" s="1"/>
  <c r="G28" i="1"/>
  <c r="M27" i="1"/>
  <c r="O27" i="1" s="1"/>
  <c r="L27" i="1"/>
  <c r="K27" i="1"/>
  <c r="I27" i="1"/>
  <c r="G27" i="1"/>
  <c r="K26" i="1"/>
  <c r="I26" i="1"/>
  <c r="M26" i="1" s="1"/>
  <c r="G26" i="1"/>
  <c r="K24" i="1"/>
  <c r="I24" i="1"/>
  <c r="M24" i="1" s="1"/>
  <c r="G24" i="1"/>
  <c r="K23" i="1"/>
  <c r="I23" i="1"/>
  <c r="M23" i="1" s="1"/>
  <c r="G23" i="1"/>
  <c r="L22" i="1"/>
  <c r="K22" i="1"/>
  <c r="M22" i="1" s="1"/>
  <c r="I22" i="1"/>
  <c r="G22" i="1"/>
  <c r="K21" i="1"/>
  <c r="I21" i="1"/>
  <c r="M21" i="1" s="1"/>
  <c r="G21" i="1"/>
  <c r="L20" i="1"/>
  <c r="I20" i="1"/>
  <c r="G20" i="1"/>
  <c r="L19" i="1"/>
  <c r="K19" i="1"/>
  <c r="M19" i="1" s="1"/>
  <c r="I19" i="1"/>
  <c r="G19" i="1"/>
  <c r="L18" i="1"/>
  <c r="K18" i="1"/>
  <c r="I18" i="1"/>
  <c r="M18" i="1" s="1"/>
  <c r="G18" i="1"/>
  <c r="K17" i="1"/>
  <c r="I17" i="1"/>
  <c r="M17" i="1" s="1"/>
  <c r="G17" i="1"/>
  <c r="L16" i="1"/>
  <c r="L31" i="1" s="1"/>
  <c r="K16" i="1"/>
  <c r="M16" i="1" s="1"/>
  <c r="I16" i="1"/>
  <c r="G16" i="1"/>
  <c r="K15" i="1"/>
  <c r="I15" i="1"/>
  <c r="M15" i="1" s="1"/>
  <c r="G15" i="1"/>
  <c r="M14" i="1"/>
  <c r="O14" i="1" s="1"/>
  <c r="K14" i="1"/>
  <c r="I14" i="1"/>
  <c r="G14" i="1"/>
  <c r="K13" i="1"/>
  <c r="I13" i="1"/>
  <c r="M13" i="1" s="1"/>
  <c r="G13" i="1"/>
  <c r="M12" i="1"/>
  <c r="O12" i="1" s="1"/>
  <c r="L12" i="1"/>
  <c r="K12" i="1"/>
  <c r="I12" i="1"/>
  <c r="G12" i="1"/>
  <c r="K11" i="1"/>
  <c r="I11" i="1"/>
  <c r="M11" i="1" s="1"/>
  <c r="G11" i="1"/>
  <c r="K10" i="1"/>
  <c r="I10" i="1"/>
  <c r="M10" i="1" s="1"/>
  <c r="G10" i="1"/>
  <c r="G31" i="1" s="1"/>
  <c r="M25" i="1" l="1"/>
  <c r="K31" i="1"/>
  <c r="O30" i="1"/>
  <c r="N30" i="1"/>
  <c r="O19" i="1"/>
  <c r="N19" i="1"/>
  <c r="O22" i="1"/>
  <c r="N22" i="1"/>
  <c r="O26" i="1"/>
  <c r="N26" i="1"/>
  <c r="N28" i="1"/>
  <c r="O28" i="1"/>
  <c r="N29" i="1"/>
  <c r="O29" i="1"/>
  <c r="N15" i="1"/>
  <c r="O15" i="1"/>
  <c r="O16" i="1"/>
  <c r="N16" i="1"/>
  <c r="N25" i="1"/>
  <c r="O25" i="1"/>
  <c r="N21" i="1"/>
  <c r="O21" i="1"/>
  <c r="O11" i="1"/>
  <c r="N11" i="1"/>
  <c r="N13" i="1"/>
  <c r="O13" i="1"/>
  <c r="O24" i="1"/>
  <c r="N24" i="1"/>
  <c r="O17" i="1"/>
  <c r="N17" i="1"/>
  <c r="M31" i="1"/>
  <c r="O31" i="1" s="1"/>
  <c r="O10" i="1"/>
  <c r="N10" i="1"/>
  <c r="N18" i="1"/>
  <c r="O18" i="1"/>
  <c r="N23" i="1"/>
  <c r="O23" i="1"/>
  <c r="N12" i="1"/>
  <c r="N14" i="1"/>
  <c r="N20" i="1"/>
  <c r="N27" i="1"/>
  <c r="I31" i="1"/>
  <c r="N31" i="1" l="1"/>
</calcChain>
</file>

<file path=xl/sharedStrings.xml><?xml version="1.0" encoding="utf-8"?>
<sst xmlns="http://schemas.openxmlformats.org/spreadsheetml/2006/main" count="691" uniqueCount="192">
  <si>
    <t>UBND PHƯỜNG TÂN AN</t>
  </si>
  <si>
    <t>TRƯỜNG THCS EATU</t>
  </si>
  <si>
    <t>BẢNG PHÂN CÔNG GIẢNG DẠY, KIÊM NHIỆM NĂM HỌC 2025-2026 (Áp dụng từ ngày        13/ 10 / 2025)</t>
  </si>
  <si>
    <t>TT</t>
  </si>
  <si>
    <t>Họ và tên</t>
  </si>
  <si>
    <t>Chức
 vụ</t>
  </si>
  <si>
    <t>Chuyên môn đào tạo</t>
  </si>
  <si>
    <t>Công tác kiêm nhiệm</t>
  </si>
  <si>
    <t>Tiêu chuẩn
1 
tuần</t>
  </si>
  <si>
    <t>Tiêu 
chuẩn cả 
năm
(35 tuần)</t>
  </si>
  <si>
    <t>Số 
tiết
kiêm nhiệm 
1
 tuần</t>
  </si>
  <si>
    <t>Tổng số tiết
kiêm nhiệm
cả năm</t>
  </si>
  <si>
    <t>Phân công dạy môn (HĐGD) 
các lớp và tổng số tiết dạy cả năm 
của môn học (HĐGD)</t>
  </si>
  <si>
    <t>Số tiết dạy đúng chuyên 
môn 
đào
 tạo</t>
  </si>
  <si>
    <t xml:space="preserve">Số giờ TN-HN; GDĐP </t>
  </si>
  <si>
    <t>Tổng số tiết cả năm</t>
  </si>
  <si>
    <t>Số tiết
thừa/
thiếu
(cả năm)</t>
  </si>
  <si>
    <t>Số tiết 
trung
 bình
 1 tuần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</si>
  <si>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</si>
  <si>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</si>
  <si>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</si>
  <si>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</si>
  <si>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</si>
  <si>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</si>
  <si>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</si>
  <si>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</si>
  <si>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</si>
  <si>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</si>
  <si>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</si>
  <si>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</si>
  <si>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</si>
  <si>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</si>
  <si>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</si>
  <si>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=số tổng tiết/mõn X35</t>
  </si>
  <si>
    <t>Đỗ Thị Huyên</t>
  </si>
  <si>
    <t>HT</t>
  </si>
  <si>
    <t>Toán</t>
  </si>
  <si>
    <t>GDCD K6 (2X35)</t>
  </si>
  <si>
    <t>Nguyễn Đức Trung</t>
  </si>
  <si>
    <t>PHT</t>
  </si>
  <si>
    <t>Văn</t>
  </si>
  <si>
    <t>Văn 6B (4x35)</t>
  </si>
  <si>
    <t>Lê Anh Tuấn</t>
  </si>
  <si>
    <t>TTCM</t>
  </si>
  <si>
    <t>Sinh - Thể</t>
  </si>
  <si>
    <t>TTCM (3)</t>
  </si>
  <si>
    <r>
      <t xml:space="preserve">Sinh K9 (2x35); GDTC K9 (4x35); 8A (2x35); </t>
    </r>
    <r>
      <rPr>
        <sz val="10"/>
        <color rgb="FFFF0000"/>
        <rFont val="Times New Roman"/>
        <family val="1"/>
      </rPr>
      <t>CLB TDTT (3) +</t>
    </r>
    <r>
      <rPr>
        <sz val="10"/>
        <rFont val="Times New Roman"/>
        <family val="1"/>
      </rPr>
      <t xml:space="preserve">  </t>
    </r>
    <r>
      <rPr>
        <sz val="10"/>
        <color rgb="FFFF0000"/>
        <rFont val="Times New Roman"/>
        <family val="1"/>
      </rPr>
      <t>PĐ KHTN (3)</t>
    </r>
  </si>
  <si>
    <t>H Vương Kbuôr</t>
  </si>
  <si>
    <t>GV</t>
  </si>
  <si>
    <t>Hóa</t>
  </si>
  <si>
    <t>Hóa K6 (2x35); K7 (2x35); K8 (4x35); K9 (2x35)</t>
  </si>
  <si>
    <t>Y Coi Êban</t>
  </si>
  <si>
    <t>Tổ phó + Phổ cập GD (2)</t>
  </si>
  <si>
    <r>
      <t xml:space="preserve">Toán K6 (8x35); K7 (8x35); + </t>
    </r>
    <r>
      <rPr>
        <sz val="10"/>
        <color rgb="FFFF0000"/>
        <rFont val="Times New Roman"/>
        <family val="1"/>
      </rPr>
      <t>PĐ Toán (3)</t>
    </r>
  </si>
  <si>
    <t>Hồ Thị Tuyết Hồng</t>
  </si>
  <si>
    <r>
      <t>Toán K8 (8x35); K9 (8x35) +</t>
    </r>
    <r>
      <rPr>
        <sz val="10"/>
        <color rgb="FFFF0000"/>
        <rFont val="Times New Roman"/>
        <family val="1"/>
      </rPr>
      <t xml:space="preserve"> PĐ Toán (3)</t>
    </r>
  </si>
  <si>
    <t>Hoàng Bảo Châu</t>
  </si>
  <si>
    <t>Công nghệ</t>
  </si>
  <si>
    <t xml:space="preserve">CN 6A(4) </t>
  </si>
  <si>
    <r>
      <t>Sinh K8 (2x35); K7 (4x35); CN K6 (2x3</t>
    </r>
    <r>
      <rPr>
        <sz val="10"/>
        <color theme="1"/>
        <rFont val="Times New Roman"/>
        <family val="1"/>
      </rPr>
      <t>5) + HĐTN 6A (2*35</t>
    </r>
    <r>
      <rPr>
        <sz val="10"/>
        <color rgb="FFFF0000"/>
        <rFont val="Times New Roman"/>
        <family val="1"/>
      </rPr>
      <t>), STEM (3)</t>
    </r>
  </si>
  <si>
    <t>Y Khen Byă</t>
  </si>
  <si>
    <t>Vật lý</t>
  </si>
  <si>
    <t>PT TB (3)</t>
  </si>
  <si>
    <r>
      <t>Sinh K6 (4x35); Công nghệ K8(3x35), K9 (3x35), K7 (2x35)  +</t>
    </r>
    <r>
      <rPr>
        <sz val="10"/>
        <color rgb="FFFF0000"/>
        <rFont val="Times New Roman"/>
        <family val="1"/>
      </rPr>
      <t xml:space="preserve"> PĐ KHTN (3)</t>
    </r>
  </si>
  <si>
    <t>Nguyễn Viết Bình</t>
  </si>
  <si>
    <t>GDTC</t>
  </si>
  <si>
    <t>CN 8B (4) + CLB TDTT</t>
  </si>
  <si>
    <r>
      <t xml:space="preserve">GDTC K6 (4x35), K7 (4x35); </t>
    </r>
    <r>
      <rPr>
        <sz val="10"/>
        <color theme="1"/>
        <rFont val="Times New Roman"/>
        <family val="1"/>
      </rPr>
      <t>8B (2x35), HĐTN (2x35)</t>
    </r>
    <r>
      <rPr>
        <sz val="10"/>
        <color rgb="FFFF0000"/>
        <rFont val="Times New Roman"/>
        <family val="1"/>
      </rPr>
      <t>,</t>
    </r>
    <r>
      <rPr>
        <sz val="10"/>
        <rFont val="Times New Roman"/>
        <family val="1"/>
      </rPr>
      <t xml:space="preserve"> </t>
    </r>
    <r>
      <rPr>
        <sz val="10"/>
        <color rgb="FFFF0000"/>
        <rFont val="Times New Roman"/>
        <family val="1"/>
      </rPr>
      <t>CLB TDTT (3)</t>
    </r>
  </si>
  <si>
    <t>Trần Hữu Linh</t>
  </si>
  <si>
    <t xml:space="preserve">CN 9A (4) + CLB Stem </t>
  </si>
  <si>
    <r>
      <t>Lý K6 (2x35); K7 (2x35), K8 (2x35), K9 (4x</t>
    </r>
    <r>
      <rPr>
        <sz val="10"/>
        <color theme="1"/>
        <rFont val="Times New Roman"/>
        <family val="1"/>
      </rPr>
      <t>35), HĐTN (2x35),</t>
    </r>
    <r>
      <rPr>
        <sz val="10"/>
        <color rgb="FFFF0000"/>
        <rFont val="Times New Roman"/>
        <family val="1"/>
      </rPr>
      <t xml:space="preserve"> BGHSG,STEM (3);</t>
    </r>
  </si>
  <si>
    <t>Phùng Thị Như Quỳnh</t>
  </si>
  <si>
    <t>Tin</t>
  </si>
  <si>
    <t>CN 7A (4) + PTCNTT (3)</t>
  </si>
  <si>
    <t>Trương Thị Ngọc Phụng</t>
  </si>
  <si>
    <t>TTCM (3);</t>
  </si>
  <si>
    <t>Văn 6A (4X35); Sử k6, k7, k8, k9 (12x35)</t>
  </si>
  <si>
    <t>Phạm Thị Ánh Hồng</t>
  </si>
  <si>
    <t>TPCM</t>
  </si>
  <si>
    <t>Anh</t>
  </si>
  <si>
    <r>
      <t xml:space="preserve">TPCM (1), </t>
    </r>
    <r>
      <rPr>
        <sz val="11"/>
        <color rgb="FFFF0000"/>
        <rFont val="Times New Roman"/>
        <family val="1"/>
      </rPr>
      <t>CN 9B (4), TKHĐ (2)</t>
    </r>
  </si>
  <si>
    <r>
      <t>Anh K9 (6x3</t>
    </r>
    <r>
      <rPr>
        <sz val="10"/>
        <color theme="1"/>
        <rFont val="Times New Roman"/>
        <family val="1"/>
      </rPr>
      <t>5;HĐTN (2x35),</t>
    </r>
    <r>
      <rPr>
        <sz val="10"/>
        <color rgb="FFFF0000"/>
        <rFont val="Times New Roman"/>
        <family val="1"/>
      </rPr>
      <t xml:space="preserve"> PĐ Anh (3)</t>
    </r>
  </si>
  <si>
    <t>Nguyễn Thị Thảo</t>
  </si>
  <si>
    <r>
      <t xml:space="preserve">Anh K8 (6x35);K6  (6x35) + </t>
    </r>
    <r>
      <rPr>
        <sz val="10"/>
        <color rgb="FFFF0000"/>
        <rFont val="Times New Roman"/>
        <family val="1"/>
      </rPr>
      <t xml:space="preserve"> PĐ Anh (3)</t>
    </r>
  </si>
  <si>
    <t>Trần Thị Bịch Hà</t>
  </si>
  <si>
    <t>CN 7B (4)</t>
  </si>
  <si>
    <r>
      <t xml:space="preserve">Anh K7 (6x35);  Ôn tập </t>
    </r>
    <r>
      <rPr>
        <sz val="10"/>
        <color theme="1"/>
        <rFont val="Times New Roman"/>
        <family val="1"/>
      </rPr>
      <t>HS (3) HĐTN (2x35)</t>
    </r>
    <r>
      <rPr>
        <sz val="10"/>
        <color rgb="FFFF0000"/>
        <rFont val="Times New Roman"/>
        <family val="1"/>
      </rPr>
      <t>,,  PĐ Anh (3)</t>
    </r>
  </si>
  <si>
    <t>Nguyễn Thị Hoài Thương</t>
  </si>
  <si>
    <t>Nguyễn Thị Chung</t>
  </si>
  <si>
    <r>
      <t xml:space="preserve">Văn K9 (8x35); K7 (8x35), </t>
    </r>
    <r>
      <rPr>
        <sz val="10"/>
        <color rgb="FFFF0000"/>
        <rFont val="Times New Roman"/>
        <family val="1"/>
      </rPr>
      <t>Phụ Đạo Văn(3)</t>
    </r>
  </si>
  <si>
    <t>Mai Thị Hương Sen</t>
  </si>
  <si>
    <t>GDCD - Nhạc</t>
  </si>
  <si>
    <r>
      <t>GDCD K7,9 (4x35); Nhac K6, K7(4x35), GD ĐP K6,7 (4x35)</t>
    </r>
    <r>
      <rPr>
        <sz val="10"/>
        <color rgb="FFFF0000"/>
        <rFont val="Times New Roman"/>
        <family val="1"/>
      </rPr>
      <t>; CLB Rèn chữ (3)</t>
    </r>
  </si>
  <si>
    <t>Văn Đình Hải</t>
  </si>
  <si>
    <t>Tư vấn TLHS (4) + LĐ,CSVC (3)</t>
  </si>
  <si>
    <t xml:space="preserve">Nhac K8, 9 (4x35); GDCD K8 (2x35); GD ĐP K8.9  (4x35), </t>
  </si>
  <si>
    <t>Võ Ánh Dương Nam</t>
  </si>
  <si>
    <t>Mỹ Thuật</t>
  </si>
  <si>
    <t>CN 8A (4)</t>
  </si>
  <si>
    <r>
      <t>Mỹ Th</t>
    </r>
    <r>
      <rPr>
        <sz val="10"/>
        <color theme="1"/>
        <rFont val="Times New Roman"/>
        <family val="1"/>
      </rPr>
      <t>uật K6, K7, K8, K9 (8x35); HĐTN (2x35),</t>
    </r>
    <r>
      <rPr>
        <sz val="10"/>
        <color rgb="FFFF0000"/>
        <rFont val="Times New Roman"/>
        <family val="1"/>
      </rPr>
      <t xml:space="preserve"> CLB MT(3x35)</t>
    </r>
  </si>
  <si>
    <t>Địa lý</t>
  </si>
  <si>
    <t>CN 6B (4)</t>
  </si>
  <si>
    <t>Địa k6,7,8,9 (12x35)  + HĐTN (2*35) ,</t>
  </si>
  <si>
    <t>HIỆU TRƯỞNG</t>
  </si>
  <si>
    <t>EaTu,  ngày        tháng  10 năm 2025</t>
  </si>
  <si>
    <t>Bùi Thị  Quỳnh Chi</t>
  </si>
  <si>
    <t xml:space="preserve">THỜI KHÓA BIỂU </t>
  </si>
  <si>
    <t>6A</t>
  </si>
  <si>
    <t>6B</t>
  </si>
  <si>
    <t>7A</t>
  </si>
  <si>
    <t>7B</t>
  </si>
  <si>
    <t>8A</t>
  </si>
  <si>
    <t>8B</t>
  </si>
  <si>
    <t>9A</t>
  </si>
  <si>
    <t>9B</t>
  </si>
  <si>
    <t>Thứ hai</t>
  </si>
  <si>
    <t>Sáng</t>
  </si>
  <si>
    <t>HĐTN 1 CC (Châu)</t>
  </si>
  <si>
    <t>HĐTN 1- CC (Mới)</t>
  </si>
  <si>
    <t>HĐTN 1- CC (Quỳnh)</t>
  </si>
  <si>
    <t>HĐTN 1-CC  (Hà)</t>
  </si>
  <si>
    <t>HĐTN1-CC (Nam)</t>
  </si>
  <si>
    <t>HĐTN1-CC  (Bình)</t>
  </si>
  <si>
    <t>HĐTN1-CC  (Linh)</t>
  </si>
  <si>
    <t>HĐTN 1-CC (A.Hồng)</t>
  </si>
  <si>
    <t>Anh (Thảo)</t>
  </si>
  <si>
    <t>Địa (Chi)</t>
  </si>
  <si>
    <t>Anh (Hà)</t>
  </si>
  <si>
    <t>GDTC (Bình)</t>
  </si>
  <si>
    <t>Văn (Thương)</t>
  </si>
  <si>
    <t>Sinh (Châu)</t>
  </si>
  <si>
    <t>Tin (Quỳnh)</t>
  </si>
  <si>
    <t>Anh (A.Hồng)</t>
  </si>
  <si>
    <t>GDCD (Huyến)</t>
  </si>
  <si>
    <t>Lý (Linh)</t>
  </si>
  <si>
    <t>M.Thuật (Nam)</t>
  </si>
  <si>
    <t>Chiều</t>
  </si>
  <si>
    <t>Địa phương (M.Sen)</t>
  </si>
  <si>
    <t>Sử (Phụng)</t>
  </si>
  <si>
    <t>GDTC (Tuấn)</t>
  </si>
  <si>
    <t>C.Nghệ (Khen)</t>
  </si>
  <si>
    <t>Địa phương (Hải)</t>
  </si>
  <si>
    <t>Nhạc (M.Sen)</t>
  </si>
  <si>
    <t>C.Nghệ (Châu)</t>
  </si>
  <si>
    <t>Hóa (Vương)</t>
  </si>
  <si>
    <t>Thứ ba</t>
  </si>
  <si>
    <t>Toán (Coi)</t>
  </si>
  <si>
    <t>Văn (Chung)</t>
  </si>
  <si>
    <t>Toán (T.Hồng)</t>
  </si>
  <si>
    <t>Văn (Trung)</t>
  </si>
  <si>
    <t>GDCD (M.Sen)</t>
  </si>
  <si>
    <t>Văn (Phụng)</t>
  </si>
  <si>
    <t>Nhạc (Hải)</t>
  </si>
  <si>
    <t>Sinh (Khen)</t>
  </si>
  <si>
    <t>HĐTN (Châu)</t>
  </si>
  <si>
    <t>HĐTN (Chi)</t>
  </si>
  <si>
    <t>HĐTN (Quỳnh)</t>
  </si>
  <si>
    <t>HĐTN (Hà)</t>
  </si>
  <si>
    <t>HĐTN (Nam)</t>
  </si>
  <si>
    <t>HĐTN (Bình)</t>
  </si>
  <si>
    <t>HĐTN (Linh)</t>
  </si>
  <si>
    <t>HĐTN (A.Hồng)</t>
  </si>
  <si>
    <t>Thứ tư</t>
  </si>
  <si>
    <t>Thứ năm</t>
  </si>
  <si>
    <t>GDCD (Hải)</t>
  </si>
  <si>
    <t>Sinh (Tuấn)</t>
  </si>
  <si>
    <t>Thứ sáu</t>
  </si>
  <si>
    <t>HĐTN3 - SHL (Châu)</t>
  </si>
  <si>
    <t>HĐTN3-SHL  (Mới)</t>
  </si>
  <si>
    <t>HĐTN3-SHL  (Quỳnh)</t>
  </si>
  <si>
    <t>HĐTN3-SHL (Hà)</t>
  </si>
  <si>
    <t>HĐTN3-SHL  (Nam)</t>
  </si>
  <si>
    <t>HĐTN3-SHL (Bình)</t>
  </si>
  <si>
    <t>HĐTN3-SHL  (Linh)</t>
  </si>
  <si>
    <t>HĐTN3-SHL (A.Hồng)</t>
  </si>
  <si>
    <t>Khen ( PĐ KHTN)</t>
  </si>
  <si>
    <t>Coi (PĐ Toán)</t>
  </si>
  <si>
    <t>Thảo (PĐ Anh)</t>
  </si>
  <si>
    <t>A. Hồng (PĐ Anh)</t>
  </si>
  <si>
    <t>T. Hông (PĐ Toán)</t>
  </si>
  <si>
    <t>Tuấn  (PĐ KHTN)</t>
  </si>
  <si>
    <t>Hà (PĐ Anh)</t>
  </si>
  <si>
    <t>Chng (PĐ Văn)</t>
  </si>
  <si>
    <t>TỪ NGÀY 13.10.2025</t>
  </si>
  <si>
    <t>Văn K8 (8x35), Con nhỏ (3)</t>
  </si>
  <si>
    <t>TPT Đội (13), Con nhỏ</t>
  </si>
  <si>
    <r>
      <t>Tin k6 (2x35) + k7 (2(x35) + k8 (2x35) + k9(</t>
    </r>
    <r>
      <rPr>
        <sz val="10"/>
        <color theme="1"/>
        <rFont val="Times New Roman"/>
        <family val="1"/>
      </rPr>
      <t>2x35); HĐTN (2x35),</t>
    </r>
  </si>
  <si>
    <t>CÁC CLB THEO NHỐM HỌC SINH - MỸ THUẤT (NAM);KHTN/STEM  (LINH-CHÂU); TDTT (TUẤN-BÌNH); CHÍNH TẢ (M.SEN);  MÚA - CỒNG CHIÊNG (THƯƠNG-NGHỆ NHÂN)</t>
  </si>
  <si>
    <t>PA 1</t>
  </si>
  <si>
    <t>PA 2</t>
  </si>
  <si>
    <t>GVCN hướng dẫn học sinh tham gia 1 trong số các CLB trên. Đảm bảo 100% học sinh tham gia.</t>
  </si>
  <si>
    <t>Công tác phụ đạo các lớp, các môn học sẽ được thay đổi luân phiên theo tháng.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</si>
</sst>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color indexed="10"/>
      <name val="Times New Roman"/>
      <family val="1"/>
    </font>
    <font>
      <sz val="11"/>
      <color indexed="10"/>
      <name val="Times New Roman"/>
      <family val="1"/>
    </font>
    <font>
      <sz val="11"/>
      <color rgb="FFFF0000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0"/>
      <color theme="1"/>
      <name val="Times New Roman"/>
      <family val="1"/>
    </font>
    <font>
      <b/>
      <sz val="11"/>
      <color rgb="FFC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b/>
      <u/>
      <sz val="11"/>
      <name val="Times New Roman"/>
      <family val="1"/>
    </font>
    <font>
      <i/>
      <sz val="12"/>
      <name val="Times New Roman"/>
      <family val="1"/>
    </font>
    <font>
      <sz val="18"/>
      <color theme="1"/>
      <name val="Times New Roman"/>
      <family val="1"/>
    </font>
    <font>
      <sz val="14"/>
      <color theme="1"/>
      <name val="Times New Roman"/>
      <family val="1"/>
    </font>
    <font>
      <b/>
      <sz val="10"/>
      <name val="Arial"/>
      <family val="2"/>
    </font>
    <font>
      <b/>
      <i/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4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55"/>
      </bottom>
      <diagonal/>
    </border>
    <border>
      <left style="thin">
        <color indexed="62"/>
      </left>
      <right style="medium">
        <color indexed="62"/>
      </right>
      <top style="medium">
        <color indexed="62"/>
      </top>
      <bottom style="thin">
        <color indexed="55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 style="thin">
        <color indexed="55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55"/>
      </bottom>
      <diagonal/>
    </border>
    <border>
      <left style="thin">
        <color indexed="62"/>
      </left>
      <right style="thin">
        <color indexed="62"/>
      </right>
      <top style="thin">
        <color indexed="55"/>
      </top>
      <bottom style="thin">
        <color indexed="55"/>
      </bottom>
      <diagonal/>
    </border>
    <border>
      <left style="thin">
        <color indexed="62"/>
      </left>
      <right style="medium">
        <color indexed="62"/>
      </right>
      <top style="thin">
        <color indexed="55"/>
      </top>
      <bottom style="thin">
        <color indexed="55"/>
      </bottom>
      <diagonal/>
    </border>
    <border>
      <left style="medium">
        <color indexed="62"/>
      </left>
      <right style="thin">
        <color indexed="62"/>
      </right>
      <top style="thin">
        <color indexed="55"/>
      </top>
      <bottom style="thin">
        <color indexed="55"/>
      </bottom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medium">
        <color indexed="62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62"/>
      </right>
      <top style="thin">
        <color indexed="55"/>
      </top>
      <bottom style="thin">
        <color indexed="55"/>
      </bottom>
      <diagonal/>
    </border>
    <border>
      <left style="thin">
        <color indexed="62"/>
      </left>
      <right style="thin">
        <color indexed="62"/>
      </right>
      <top/>
      <bottom style="thin">
        <color indexed="55"/>
      </bottom>
      <diagonal/>
    </border>
    <border>
      <left style="thin">
        <color indexed="62"/>
      </left>
      <right style="thin">
        <color indexed="62"/>
      </right>
      <top style="thin">
        <color indexed="55"/>
      </top>
      <bottom/>
      <diagonal/>
    </border>
    <border>
      <left style="medium">
        <color indexed="62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medium">
        <color indexed="62"/>
      </right>
      <top style="thin">
        <color indexed="55"/>
      </top>
      <bottom/>
      <diagonal/>
    </border>
    <border>
      <left style="thin">
        <color indexed="62"/>
      </left>
      <right style="thin">
        <color indexed="62"/>
      </right>
      <top style="double">
        <color indexed="62"/>
      </top>
      <bottom style="thin">
        <color indexed="55"/>
      </bottom>
      <diagonal/>
    </border>
    <border>
      <left style="medium">
        <color indexed="62"/>
      </left>
      <right style="thin">
        <color indexed="55"/>
      </right>
      <top style="double">
        <color indexed="62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62"/>
      </top>
      <bottom style="thin">
        <color indexed="55"/>
      </bottom>
      <diagonal/>
    </border>
    <border>
      <left style="thin">
        <color indexed="55"/>
      </left>
      <right style="medium">
        <color indexed="62"/>
      </right>
      <top style="double">
        <color indexed="62"/>
      </top>
      <bottom style="thin">
        <color indexed="55"/>
      </bottom>
      <diagonal/>
    </border>
    <border>
      <left style="thin">
        <color indexed="62"/>
      </left>
      <right style="thin">
        <color indexed="62"/>
      </right>
      <top style="thin">
        <color indexed="55"/>
      </top>
      <bottom style="double">
        <color indexed="62"/>
      </bottom>
      <diagonal/>
    </border>
    <border>
      <left style="medium">
        <color indexed="62"/>
      </left>
      <right style="thin">
        <color indexed="55"/>
      </right>
      <top style="thin">
        <color indexed="55"/>
      </top>
      <bottom style="double">
        <color indexed="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62"/>
      </bottom>
      <diagonal/>
    </border>
    <border>
      <left style="thin">
        <color indexed="55"/>
      </left>
      <right style="medium">
        <color indexed="62"/>
      </right>
      <top style="thin">
        <color indexed="55"/>
      </top>
      <bottom style="double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55"/>
      </top>
      <bottom/>
      <diagonal/>
    </border>
    <border>
      <left style="medium">
        <color indexed="62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62"/>
      </right>
      <top/>
      <bottom style="thin">
        <color indexed="55"/>
      </bottom>
      <diagonal/>
    </border>
    <border>
      <left style="medium">
        <color indexed="62"/>
      </left>
      <right style="thin">
        <color indexed="62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55"/>
      </top>
      <bottom style="medium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55"/>
      </top>
      <bottom style="medium">
        <color indexed="62"/>
      </bottom>
      <diagonal/>
    </border>
    <border>
      <left style="thin">
        <color indexed="62"/>
      </left>
      <right/>
      <top style="double">
        <color indexed="62"/>
      </top>
      <bottom/>
      <diagonal/>
    </border>
    <border>
      <left/>
      <right/>
      <top style="double">
        <color indexed="62"/>
      </top>
      <bottom/>
      <diagonal/>
    </border>
    <border>
      <left/>
      <right style="medium">
        <color indexed="62"/>
      </right>
      <top style="double">
        <color indexed="62"/>
      </top>
      <bottom/>
      <diagonal/>
    </border>
    <border>
      <left style="thin">
        <color indexed="62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medium">
        <color indexed="62"/>
      </right>
      <top/>
      <bottom style="thin">
        <color indexed="55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double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double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55"/>
      </top>
      <bottom style="double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55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double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double">
        <color indexed="62"/>
      </top>
      <bottom style="thin">
        <color indexed="62"/>
      </bottom>
      <diagonal/>
    </border>
    <border>
      <left/>
      <right style="thin">
        <color indexed="62"/>
      </right>
      <top/>
      <bottom/>
      <diagonal/>
    </border>
    <border>
      <left/>
      <right style="thin">
        <color indexed="62"/>
      </right>
      <top/>
      <bottom style="double">
        <color indexed="62"/>
      </bottom>
      <diagonal/>
    </border>
    <border>
      <left style="thin">
        <color indexed="62"/>
      </left>
      <right style="thin">
        <color indexed="62"/>
      </right>
      <top/>
      <bottom style="double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5" fillId="2" borderId="0" xfId="0" applyFont="1" applyFill="1"/>
    <xf numFmtId="0" fontId="3" fillId="2" borderId="0" xfId="0" applyFont="1" applyFill="1"/>
    <xf numFmtId="49" fontId="7" fillId="2" borderId="3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shrinkToFit="1"/>
    </xf>
    <xf numFmtId="0" fontId="7" fillId="2" borderId="2" xfId="0" applyFont="1" applyFill="1" applyBorder="1" applyAlignment="1">
      <alignment shrinkToFit="1"/>
    </xf>
    <xf numFmtId="0" fontId="7" fillId="2" borderId="2" xfId="0" applyFont="1" applyFill="1" applyBorder="1" applyAlignment="1">
      <alignment horizontal="left" shrinkToFit="1"/>
    </xf>
    <xf numFmtId="0" fontId="8" fillId="2" borderId="2" xfId="0" applyFont="1" applyFill="1" applyBorder="1" applyAlignment="1">
      <alignment horizontal="center" shrinkToFit="1"/>
    </xf>
    <xf numFmtId="0" fontId="9" fillId="2" borderId="2" xfId="0" applyFont="1" applyFill="1" applyBorder="1" applyAlignment="1">
      <alignment shrinkToFit="1"/>
    </xf>
    <xf numFmtId="0" fontId="10" fillId="2" borderId="2" xfId="0" applyFont="1" applyFill="1" applyBorder="1" applyAlignment="1">
      <alignment horizontal="center" shrinkToFit="1"/>
    </xf>
    <xf numFmtId="0" fontId="11" fillId="2" borderId="2" xfId="0" applyFont="1" applyFill="1" applyBorder="1" applyAlignment="1">
      <alignment shrinkToFit="1"/>
    </xf>
    <xf numFmtId="0" fontId="12" fillId="2" borderId="2" xfId="0" applyFont="1" applyFill="1" applyBorder="1" applyAlignment="1">
      <alignment shrinkToFit="1"/>
    </xf>
    <xf numFmtId="0" fontId="11" fillId="2" borderId="2" xfId="0" applyFont="1" applyFill="1" applyBorder="1" applyAlignment="1">
      <alignment horizontal="center" shrinkToFit="1"/>
    </xf>
    <xf numFmtId="0" fontId="15" fillId="2" borderId="2" xfId="0" applyFont="1" applyFill="1" applyBorder="1" applyAlignment="1">
      <alignment horizontal="center" shrinkToFit="1"/>
    </xf>
    <xf numFmtId="0" fontId="16" fillId="2" borderId="2" xfId="0" applyFont="1" applyFill="1" applyBorder="1" applyAlignment="1">
      <alignment shrinkToFit="1"/>
    </xf>
    <xf numFmtId="0" fontId="17" fillId="3" borderId="2" xfId="0" applyFont="1" applyFill="1" applyBorder="1" applyAlignment="1">
      <alignment horizontal="center" shrinkToFit="1"/>
    </xf>
    <xf numFmtId="0" fontId="16" fillId="2" borderId="2" xfId="0" applyFont="1" applyFill="1" applyBorder="1" applyAlignment="1">
      <alignment horizontal="center" shrinkToFit="1"/>
    </xf>
    <xf numFmtId="0" fontId="3" fillId="2" borderId="2" xfId="0" applyFont="1" applyFill="1" applyBorder="1"/>
    <xf numFmtId="0" fontId="12" fillId="0" borderId="2" xfId="0" applyFont="1" applyBorder="1" applyAlignment="1">
      <alignment horizontal="left"/>
    </xf>
    <xf numFmtId="0" fontId="18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2" borderId="0" xfId="0" applyFont="1" applyFill="1"/>
    <xf numFmtId="0" fontId="7" fillId="0" borderId="0" xfId="0" applyFont="1"/>
    <xf numFmtId="0" fontId="21" fillId="0" borderId="0" xfId="0" applyFont="1"/>
    <xf numFmtId="0" fontId="11" fillId="0" borderId="0" xfId="0" applyFont="1"/>
    <xf numFmtId="0" fontId="24" fillId="4" borderId="6" xfId="0" applyFont="1" applyFill="1" applyBorder="1" applyAlignment="1">
      <alignment horizontal="center" vertical="center" wrapText="1"/>
    </xf>
    <xf numFmtId="0" fontId="24" fillId="4" borderId="7" xfId="0" applyFont="1" applyFill="1" applyBorder="1" applyAlignment="1">
      <alignment horizontal="center" vertical="center" wrapText="1"/>
    </xf>
    <xf numFmtId="0" fontId="25" fillId="3" borderId="10" xfId="0" applyFont="1" applyFill="1" applyBorder="1" applyAlignment="1" applyProtection="1">
      <alignment horizontal="center" vertical="center" wrapText="1"/>
      <protection hidden="1"/>
    </xf>
    <xf numFmtId="0" fontId="26" fillId="2" borderId="11" xfId="0" applyFont="1" applyFill="1" applyBorder="1" applyAlignment="1" applyProtection="1">
      <alignment horizontal="center" vertical="center" wrapText="1"/>
      <protection locked="0" hidden="1"/>
    </xf>
    <xf numFmtId="0" fontId="26" fillId="2" borderId="12" xfId="0" applyFont="1" applyFill="1" applyBorder="1" applyAlignment="1" applyProtection="1">
      <alignment horizontal="center" vertical="center" wrapText="1"/>
      <protection locked="0" hidden="1"/>
    </xf>
    <xf numFmtId="0" fontId="25" fillId="3" borderId="11" xfId="0" applyFont="1" applyFill="1" applyBorder="1" applyAlignment="1" applyProtection="1">
      <alignment horizontal="center" vertical="center" wrapText="1"/>
      <protection hidden="1"/>
    </xf>
    <xf numFmtId="0" fontId="27" fillId="2" borderId="15" xfId="0" applyFont="1" applyFill="1" applyBorder="1" applyAlignment="1" applyProtection="1">
      <alignment horizontal="center" vertical="center" wrapText="1"/>
      <protection locked="0" hidden="1"/>
    </xf>
    <xf numFmtId="0" fontId="27" fillId="2" borderId="16" xfId="0" applyFont="1" applyFill="1" applyBorder="1" applyAlignment="1" applyProtection="1">
      <alignment horizontal="center" vertical="center" wrapText="1"/>
      <protection locked="0" hidden="1"/>
    </xf>
    <xf numFmtId="0" fontId="27" fillId="2" borderId="17" xfId="0" applyFont="1" applyFill="1" applyBorder="1" applyAlignment="1" applyProtection="1">
      <alignment horizontal="center" vertical="center" wrapText="1"/>
      <protection locked="0" hidden="1"/>
    </xf>
    <xf numFmtId="0" fontId="25" fillId="3" borderId="19" xfId="0" applyFont="1" applyFill="1" applyBorder="1" applyAlignment="1" applyProtection="1">
      <alignment horizontal="center" vertical="center" wrapText="1"/>
      <protection hidden="1"/>
    </xf>
    <xf numFmtId="0" fontId="27" fillId="2" borderId="20" xfId="0" applyFont="1" applyFill="1" applyBorder="1" applyAlignment="1" applyProtection="1">
      <alignment horizontal="center" vertical="center" wrapText="1"/>
      <protection locked="0" hidden="1"/>
    </xf>
    <xf numFmtId="0" fontId="27" fillId="2" borderId="21" xfId="0" applyFont="1" applyFill="1" applyBorder="1" applyAlignment="1" applyProtection="1">
      <alignment horizontal="center" vertical="center" wrapText="1"/>
      <protection locked="0" hidden="1"/>
    </xf>
    <xf numFmtId="0" fontId="27" fillId="2" borderId="22" xfId="0" applyFont="1" applyFill="1" applyBorder="1" applyAlignment="1" applyProtection="1">
      <alignment horizontal="center" vertical="center" wrapText="1"/>
      <protection locked="0" hidden="1"/>
    </xf>
    <xf numFmtId="0" fontId="25" fillId="5" borderId="23" xfId="0" applyFont="1" applyFill="1" applyBorder="1" applyAlignment="1" applyProtection="1">
      <alignment horizontal="center" vertical="center" wrapText="1"/>
      <protection hidden="1"/>
    </xf>
    <xf numFmtId="0" fontId="27" fillId="6" borderId="24" xfId="0" applyFont="1" applyFill="1" applyBorder="1" applyAlignment="1" applyProtection="1">
      <alignment horizontal="center" vertical="center" wrapText="1"/>
      <protection locked="0" hidden="1"/>
    </xf>
    <xf numFmtId="0" fontId="27" fillId="6" borderId="25" xfId="0" applyFont="1" applyFill="1" applyBorder="1" applyAlignment="1" applyProtection="1">
      <alignment horizontal="center" vertical="center" wrapText="1"/>
      <protection locked="0" hidden="1"/>
    </xf>
    <xf numFmtId="0" fontId="27" fillId="6" borderId="26" xfId="0" applyFont="1" applyFill="1" applyBorder="1" applyAlignment="1" applyProtection="1">
      <alignment horizontal="center" vertical="center" wrapText="1"/>
      <protection locked="0" hidden="1"/>
    </xf>
    <xf numFmtId="0" fontId="25" fillId="5" borderId="11" xfId="0" applyFont="1" applyFill="1" applyBorder="1" applyAlignment="1" applyProtection="1">
      <alignment horizontal="center" vertical="center" wrapText="1"/>
      <protection hidden="1"/>
    </xf>
    <xf numFmtId="0" fontId="27" fillId="6" borderId="15" xfId="0" applyFont="1" applyFill="1" applyBorder="1" applyAlignment="1" applyProtection="1">
      <alignment horizontal="center" vertical="center" wrapText="1"/>
      <protection locked="0" hidden="1"/>
    </xf>
    <xf numFmtId="0" fontId="27" fillId="6" borderId="16" xfId="0" applyFont="1" applyFill="1" applyBorder="1" applyAlignment="1" applyProtection="1">
      <alignment horizontal="center" vertical="center" wrapText="1"/>
      <protection locked="0" hidden="1"/>
    </xf>
    <xf numFmtId="0" fontId="27" fillId="6" borderId="17" xfId="0" applyFont="1" applyFill="1" applyBorder="1" applyAlignment="1" applyProtection="1">
      <alignment horizontal="center" vertical="center" wrapText="1"/>
      <protection locked="0" hidden="1"/>
    </xf>
    <xf numFmtId="0" fontId="25" fillId="5" borderId="27" xfId="0" applyFont="1" applyFill="1" applyBorder="1" applyAlignment="1" applyProtection="1">
      <alignment horizontal="center" vertical="center" wrapText="1"/>
      <protection hidden="1"/>
    </xf>
    <xf numFmtId="0" fontId="27" fillId="6" borderId="28" xfId="0" applyFont="1" applyFill="1" applyBorder="1" applyAlignment="1" applyProtection="1">
      <alignment horizontal="center" vertical="center" wrapText="1"/>
      <protection locked="0" hidden="1"/>
    </xf>
    <xf numFmtId="0" fontId="27" fillId="6" borderId="29" xfId="0" applyFont="1" applyFill="1" applyBorder="1" applyAlignment="1" applyProtection="1">
      <alignment horizontal="center" vertical="center" wrapText="1"/>
      <protection locked="0" hidden="1"/>
    </xf>
    <xf numFmtId="0" fontId="27" fillId="6" borderId="30" xfId="0" applyFont="1" applyFill="1" applyBorder="1" applyAlignment="1" applyProtection="1">
      <alignment horizontal="center" vertical="center" wrapText="1"/>
      <protection locked="0" hidden="1"/>
    </xf>
    <xf numFmtId="0" fontId="25" fillId="3" borderId="18" xfId="0" applyFont="1" applyFill="1" applyBorder="1" applyAlignment="1" applyProtection="1">
      <alignment horizontal="center" vertical="center" wrapText="1"/>
      <protection hidden="1"/>
    </xf>
    <xf numFmtId="0" fontId="27" fillId="3" borderId="32" xfId="0" applyFont="1" applyFill="1" applyBorder="1" applyAlignment="1" applyProtection="1">
      <alignment horizontal="center" vertical="center" wrapText="1"/>
      <protection locked="0" hidden="1"/>
    </xf>
    <xf numFmtId="0" fontId="27" fillId="3" borderId="33" xfId="0" applyFont="1" applyFill="1" applyBorder="1" applyAlignment="1" applyProtection="1">
      <alignment horizontal="center" vertical="center" wrapText="1"/>
      <protection locked="0" hidden="1"/>
    </xf>
    <xf numFmtId="0" fontId="27" fillId="3" borderId="34" xfId="0" applyFont="1" applyFill="1" applyBorder="1" applyAlignment="1" applyProtection="1">
      <alignment horizontal="center" vertical="center" wrapText="1"/>
      <protection locked="0" hidden="1"/>
    </xf>
    <xf numFmtId="0" fontId="27" fillId="3" borderId="15" xfId="0" applyFont="1" applyFill="1" applyBorder="1" applyAlignment="1" applyProtection="1">
      <alignment horizontal="center" vertical="center" wrapText="1"/>
      <protection locked="0" hidden="1"/>
    </xf>
    <xf numFmtId="0" fontId="27" fillId="3" borderId="16" xfId="0" applyFont="1" applyFill="1" applyBorder="1" applyAlignment="1" applyProtection="1">
      <alignment horizontal="center" vertical="center" wrapText="1"/>
      <protection locked="0" hidden="1"/>
    </xf>
    <xf numFmtId="0" fontId="27" fillId="3" borderId="17" xfId="0" applyFont="1" applyFill="1" applyBorder="1" applyAlignment="1" applyProtection="1">
      <alignment horizontal="center" vertical="center" wrapText="1"/>
      <protection locked="0" hidden="1"/>
    </xf>
    <xf numFmtId="0" fontId="27" fillId="3" borderId="20" xfId="0" applyFont="1" applyFill="1" applyBorder="1" applyAlignment="1" applyProtection="1">
      <alignment horizontal="center" vertical="center" wrapText="1"/>
      <protection locked="0" hidden="1"/>
    </xf>
    <xf numFmtId="0" fontId="27" fillId="3" borderId="21" xfId="0" applyFont="1" applyFill="1" applyBorder="1" applyAlignment="1" applyProtection="1">
      <alignment horizontal="center" vertical="center" wrapText="1"/>
      <protection locked="0" hidden="1"/>
    </xf>
    <xf numFmtId="0" fontId="27" fillId="3" borderId="22" xfId="0" applyFont="1" applyFill="1" applyBorder="1" applyAlignment="1" applyProtection="1">
      <alignment horizontal="center" vertical="center" wrapText="1"/>
      <protection locked="0" hidden="1"/>
    </xf>
    <xf numFmtId="0" fontId="25" fillId="6" borderId="23" xfId="0" applyFont="1" applyFill="1" applyBorder="1" applyAlignment="1" applyProtection="1">
      <alignment horizontal="center" vertical="center" wrapText="1"/>
      <protection hidden="1"/>
    </xf>
    <xf numFmtId="0" fontId="25" fillId="6" borderId="11" xfId="0" applyFont="1" applyFill="1" applyBorder="1" applyAlignment="1" applyProtection="1">
      <alignment horizontal="center" vertical="center" wrapText="1"/>
      <protection hidden="1"/>
    </xf>
    <xf numFmtId="0" fontId="25" fillId="6" borderId="27" xfId="0" applyFont="1" applyFill="1" applyBorder="1" applyAlignment="1" applyProtection="1">
      <alignment horizontal="center" vertical="center" wrapText="1"/>
      <protection hidden="1"/>
    </xf>
    <xf numFmtId="0" fontId="27" fillId="2" borderId="32" xfId="0" applyFont="1" applyFill="1" applyBorder="1" applyAlignment="1" applyProtection="1">
      <alignment horizontal="center" vertical="center" wrapText="1"/>
      <protection locked="0" hidden="1"/>
    </xf>
    <xf numFmtId="0" fontId="27" fillId="2" borderId="33" xfId="0" applyFont="1" applyFill="1" applyBorder="1" applyAlignment="1" applyProtection="1">
      <alignment horizontal="center" vertical="center" wrapText="1"/>
      <protection locked="0" hidden="1"/>
    </xf>
    <xf numFmtId="0" fontId="27" fillId="2" borderId="34" xfId="0" applyFont="1" applyFill="1" applyBorder="1" applyAlignment="1" applyProtection="1">
      <alignment horizontal="center" vertical="center" wrapText="1"/>
      <protection locked="0" hidden="1"/>
    </xf>
    <xf numFmtId="0" fontId="25" fillId="4" borderId="11" xfId="0" applyFont="1" applyFill="1" applyBorder="1" applyAlignment="1" applyProtection="1">
      <alignment horizontal="center" vertical="center" wrapText="1"/>
      <protection hidden="1"/>
    </xf>
    <xf numFmtId="0" fontId="25" fillId="3" borderId="6" xfId="0" applyFont="1" applyFill="1" applyBorder="1" applyAlignment="1" applyProtection="1">
      <alignment horizontal="center" vertical="center" wrapText="1"/>
      <protection hidden="1"/>
    </xf>
    <xf numFmtId="0" fontId="25" fillId="3" borderId="36" xfId="0" applyFont="1" applyFill="1" applyBorder="1" applyAlignment="1" applyProtection="1">
      <alignment horizontal="center" vertical="center" wrapText="1"/>
      <protection hidden="1"/>
    </xf>
    <xf numFmtId="0" fontId="27" fillId="3" borderId="36" xfId="0" applyFont="1" applyFill="1" applyBorder="1" applyAlignment="1" applyProtection="1">
      <alignment horizontal="center" vertical="center" wrapText="1"/>
      <protection locked="0" hidden="1"/>
    </xf>
    <xf numFmtId="0" fontId="27" fillId="2" borderId="36" xfId="0" applyFont="1" applyFill="1" applyBorder="1" applyAlignment="1" applyProtection="1">
      <alignment horizontal="center" vertical="center" wrapText="1"/>
      <protection locked="0" hidden="1"/>
    </xf>
    <xf numFmtId="0" fontId="27" fillId="2" borderId="37" xfId="0" applyFont="1" applyFill="1" applyBorder="1" applyAlignment="1" applyProtection="1">
      <alignment horizontal="center" vertical="center" wrapText="1"/>
      <protection locked="0" hidden="1"/>
    </xf>
    <xf numFmtId="0" fontId="27" fillId="3" borderId="0" xfId="0" applyFont="1" applyFill="1" applyAlignment="1" applyProtection="1">
      <alignment horizontal="center" vertical="center" wrapText="1"/>
      <protection locked="0" hidden="1"/>
    </xf>
    <xf numFmtId="0" fontId="27" fillId="6" borderId="20" xfId="0" applyFont="1" applyFill="1" applyBorder="1" applyAlignment="1" applyProtection="1">
      <alignment horizontal="center" vertical="center" wrapText="1"/>
      <protection locked="0" hidden="1"/>
    </xf>
    <xf numFmtId="0" fontId="27" fillId="6" borderId="21" xfId="0" applyFont="1" applyFill="1" applyBorder="1" applyAlignment="1" applyProtection="1">
      <alignment horizontal="center" vertical="center" wrapText="1"/>
      <protection locked="0" hidden="1"/>
    </xf>
    <xf numFmtId="0" fontId="27" fillId="6" borderId="22" xfId="0" applyFont="1" applyFill="1" applyBorder="1" applyAlignment="1" applyProtection="1">
      <alignment horizontal="center" vertical="center" wrapText="1"/>
      <protection locked="0" hidden="1"/>
    </xf>
    <xf numFmtId="0" fontId="29" fillId="6" borderId="45" xfId="0" applyFont="1" applyFill="1" applyBorder="1" applyAlignment="1" applyProtection="1">
      <alignment vertical="center" wrapText="1"/>
      <protection locked="0" hidden="1"/>
    </xf>
    <xf numFmtId="0" fontId="29" fillId="6" borderId="44" xfId="0" applyFont="1" applyFill="1" applyBorder="1" applyAlignment="1" applyProtection="1">
      <alignment vertical="center" wrapText="1"/>
      <protection locked="0" hidden="1"/>
    </xf>
    <xf numFmtId="0" fontId="29" fillId="6" borderId="27" xfId="0" applyFont="1" applyFill="1" applyBorder="1" applyAlignment="1" applyProtection="1">
      <alignment vertical="center" wrapText="1"/>
      <protection locked="0" hidden="1"/>
    </xf>
    <xf numFmtId="0" fontId="29" fillId="6" borderId="46" xfId="0" applyFont="1" applyFill="1" applyBorder="1" applyAlignment="1" applyProtection="1">
      <alignment vertical="center" wrapText="1"/>
      <protection locked="0" hidden="1"/>
    </xf>
    <xf numFmtId="0" fontId="25" fillId="6" borderId="48" xfId="0" applyFont="1" applyFill="1" applyBorder="1" applyAlignment="1" applyProtection="1">
      <alignment horizontal="center" vertical="center" wrapText="1"/>
      <protection hidden="1"/>
    </xf>
    <xf numFmtId="0" fontId="27" fillId="6" borderId="48" xfId="0" applyFont="1" applyFill="1" applyBorder="1" applyAlignment="1" applyProtection="1">
      <alignment horizontal="center" vertical="center" wrapText="1"/>
      <protection locked="0" hidden="1"/>
    </xf>
    <xf numFmtId="0" fontId="27" fillId="6" borderId="49" xfId="0" applyFont="1" applyFill="1" applyBorder="1" applyAlignment="1" applyProtection="1">
      <alignment horizontal="center" vertical="center" wrapText="1"/>
      <protection locked="0" hidden="1"/>
    </xf>
    <xf numFmtId="0" fontId="25" fillId="6" borderId="45" xfId="0" applyFont="1" applyFill="1" applyBorder="1" applyAlignment="1" applyProtection="1">
      <alignment horizontal="center" vertical="center" wrapText="1"/>
      <protection hidden="1"/>
    </xf>
    <xf numFmtId="0" fontId="27" fillId="6" borderId="45" xfId="0" applyFont="1" applyFill="1" applyBorder="1" applyAlignment="1" applyProtection="1">
      <alignment horizontal="center" vertical="center" wrapText="1"/>
      <protection locked="0" hidden="1"/>
    </xf>
    <xf numFmtId="0" fontId="27" fillId="6" borderId="44" xfId="0" applyFont="1" applyFill="1" applyBorder="1" applyAlignment="1" applyProtection="1">
      <alignment horizontal="center" vertical="center" wrapText="1"/>
      <protection locked="0" hidden="1"/>
    </xf>
    <xf numFmtId="0" fontId="0" fillId="0" borderId="50" xfId="0" applyBorder="1"/>
    <xf numFmtId="0" fontId="28" fillId="0" borderId="51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4" fillId="4" borderId="13" xfId="0" applyFont="1" applyFill="1" applyBorder="1" applyAlignment="1" applyProtection="1">
      <alignment horizontal="center" vertical="center" textRotation="90" wrapText="1"/>
      <protection hidden="1"/>
    </xf>
    <xf numFmtId="0" fontId="24" fillId="3" borderId="11" xfId="0" applyFont="1" applyFill="1" applyBorder="1" applyAlignment="1" applyProtection="1">
      <alignment horizontal="center" vertical="center" textRotation="90" wrapText="1"/>
      <protection hidden="1"/>
    </xf>
    <xf numFmtId="0" fontId="28" fillId="0" borderId="0" xfId="0" applyFont="1" applyAlignment="1">
      <alignment horizontal="left" vertical="center" wrapText="1"/>
    </xf>
    <xf numFmtId="0" fontId="24" fillId="4" borderId="31" xfId="0" applyFont="1" applyFill="1" applyBorder="1" applyAlignment="1" applyProtection="1">
      <alignment horizontal="center" vertical="center" textRotation="90" wrapText="1"/>
      <protection hidden="1"/>
    </xf>
    <xf numFmtId="0" fontId="24" fillId="4" borderId="35" xfId="0" applyFont="1" applyFill="1" applyBorder="1" applyAlignment="1" applyProtection="1">
      <alignment horizontal="center" vertical="center" textRotation="90" wrapText="1"/>
      <protection hidden="1"/>
    </xf>
    <xf numFmtId="0" fontId="24" fillId="3" borderId="9" xfId="0" applyFont="1" applyFill="1" applyBorder="1" applyAlignment="1" applyProtection="1">
      <alignment horizontal="center" vertical="center" textRotation="90" wrapText="1"/>
      <protection hidden="1"/>
    </xf>
    <xf numFmtId="0" fontId="24" fillId="3" borderId="14" xfId="0" applyFont="1" applyFill="1" applyBorder="1" applyAlignment="1" applyProtection="1">
      <alignment horizontal="center" vertical="center" textRotation="90" wrapText="1"/>
      <protection hidden="1"/>
    </xf>
    <xf numFmtId="0" fontId="24" fillId="3" borderId="18" xfId="0" applyFont="1" applyFill="1" applyBorder="1" applyAlignment="1" applyProtection="1">
      <alignment horizontal="center" vertical="center" textRotation="90" wrapText="1"/>
      <protection hidden="1"/>
    </xf>
    <xf numFmtId="0" fontId="24" fillId="6" borderId="19" xfId="0" applyFont="1" applyFill="1" applyBorder="1" applyAlignment="1" applyProtection="1">
      <alignment horizontal="center" vertical="center" textRotation="90" wrapText="1"/>
      <protection hidden="1"/>
    </xf>
    <xf numFmtId="0" fontId="24" fillId="6" borderId="14" xfId="0" applyFont="1" applyFill="1" applyBorder="1" applyAlignment="1" applyProtection="1">
      <alignment horizontal="center" vertical="center" textRotation="90" wrapText="1"/>
      <protection hidden="1"/>
    </xf>
    <xf numFmtId="0" fontId="24" fillId="4" borderId="19" xfId="0" applyFont="1" applyFill="1" applyBorder="1" applyAlignment="1" applyProtection="1">
      <alignment horizontal="center" vertical="center" textRotation="90" wrapText="1"/>
      <protection hidden="1"/>
    </xf>
    <xf numFmtId="0" fontId="24" fillId="4" borderId="14" xfId="0" applyFont="1" applyFill="1" applyBorder="1" applyAlignment="1" applyProtection="1">
      <alignment horizontal="center" vertical="center" textRotation="90" wrapText="1"/>
      <protection hidden="1"/>
    </xf>
    <xf numFmtId="0" fontId="24" fillId="4" borderId="8" xfId="0" applyFont="1" applyFill="1" applyBorder="1" applyAlignment="1" applyProtection="1">
      <alignment horizontal="center" vertical="center" textRotation="90" wrapText="1"/>
      <protection hidden="1"/>
    </xf>
    <xf numFmtId="0" fontId="24" fillId="5" borderId="19" xfId="0" applyFont="1" applyFill="1" applyBorder="1" applyAlignment="1" applyProtection="1">
      <alignment horizontal="center" vertical="center" textRotation="90" wrapText="1"/>
      <protection hidden="1"/>
    </xf>
    <xf numFmtId="0" fontId="24" fillId="5" borderId="14" xfId="0" applyFont="1" applyFill="1" applyBorder="1" applyAlignment="1" applyProtection="1">
      <alignment horizontal="center" vertical="center" textRotation="90" wrapText="1"/>
      <protection hidden="1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4" borderId="4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4" fillId="6" borderId="52" xfId="0" applyFont="1" applyFill="1" applyBorder="1" applyAlignment="1" applyProtection="1">
      <alignment horizontal="center" vertical="center" textRotation="90" wrapText="1"/>
      <protection hidden="1"/>
    </xf>
    <xf numFmtId="0" fontId="24" fillId="6" borderId="47" xfId="0" applyFont="1" applyFill="1" applyBorder="1" applyAlignment="1" applyProtection="1">
      <alignment horizontal="center" vertical="center" textRotation="90" wrapText="1"/>
      <protection hidden="1"/>
    </xf>
    <xf numFmtId="0" fontId="24" fillId="6" borderId="45" xfId="0" applyFont="1" applyFill="1" applyBorder="1" applyAlignment="1" applyProtection="1">
      <alignment horizontal="center" vertical="center" textRotation="90" wrapText="1"/>
      <protection hidden="1"/>
    </xf>
    <xf numFmtId="0" fontId="30" fillId="7" borderId="38" xfId="0" applyFont="1" applyFill="1" applyBorder="1" applyAlignment="1" applyProtection="1">
      <alignment horizontal="center" vertical="center" wrapText="1"/>
      <protection locked="0" hidden="1"/>
    </xf>
    <xf numFmtId="0" fontId="30" fillId="7" borderId="39" xfId="0" applyFont="1" applyFill="1" applyBorder="1" applyAlignment="1" applyProtection="1">
      <alignment horizontal="center" vertical="center" wrapText="1"/>
      <protection locked="0" hidden="1"/>
    </xf>
    <xf numFmtId="0" fontId="30" fillId="7" borderId="40" xfId="0" applyFont="1" applyFill="1" applyBorder="1" applyAlignment="1" applyProtection="1">
      <alignment horizontal="center" vertical="center" wrapText="1"/>
      <protection locked="0" hidden="1"/>
    </xf>
    <xf numFmtId="0" fontId="30" fillId="7" borderId="41" xfId="0" applyFont="1" applyFill="1" applyBorder="1" applyAlignment="1" applyProtection="1">
      <alignment horizontal="center" vertical="center" wrapText="1"/>
      <protection locked="0" hidden="1"/>
    </xf>
    <xf numFmtId="0" fontId="30" fillId="7" borderId="42" xfId="0" applyFont="1" applyFill="1" applyBorder="1" applyAlignment="1" applyProtection="1">
      <alignment horizontal="center" vertical="center" wrapText="1"/>
      <protection locked="0" hidden="1"/>
    </xf>
    <xf numFmtId="0" fontId="30" fillId="7" borderId="43" xfId="0" applyFont="1" applyFill="1" applyBorder="1" applyAlignment="1" applyProtection="1">
      <alignment horizontal="center" vertical="center" wrapText="1"/>
      <protection locked="0" hidden="1"/>
    </xf>
    <xf numFmtId="0" fontId="29" fillId="6" borderId="53" xfId="0" applyFont="1" applyFill="1" applyBorder="1" applyAlignment="1" applyProtection="1">
      <alignment horizontal="center" vertical="center" wrapText="1"/>
      <protection locked="0" hidden="1"/>
    </xf>
    <xf numFmtId="0" fontId="29" fillId="6" borderId="54" xfId="0" applyFont="1" applyFill="1" applyBorder="1" applyAlignment="1" applyProtection="1">
      <alignment horizontal="center" vertical="center" wrapText="1"/>
      <protection locked="0" hidden="1"/>
    </xf>
    <xf numFmtId="0" fontId="29" fillId="6" borderId="45" xfId="0" applyFont="1" applyFill="1" applyBorder="1" applyAlignment="1" applyProtection="1">
      <alignment horizontal="center" vertical="center" wrapText="1"/>
      <protection locked="0" hidden="1"/>
    </xf>
    <xf numFmtId="0" fontId="29" fillId="6" borderId="44" xfId="0" applyFont="1" applyFill="1" applyBorder="1" applyAlignment="1" applyProtection="1">
      <alignment horizontal="center" vertical="center" wrapText="1"/>
      <protection locked="0" hidden="1"/>
    </xf>
    <xf numFmtId="0" fontId="28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482600</xdr:colOff>
      <xdr:row>2</xdr:row>
      <xdr:rowOff>0</xdr:rowOff>
    </xdr:from>
    <xdr:to>
      <xdr:col>1</xdr:col>
      <xdr:colOff>1301750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6AE70A5-7183-43FE-ADA3-2DC471E16BA4}"/>
            </a:ext>
          </a:extLst>
        </xdr:cNvPr>
        <xdr:cNvSpPr>
          <a:spLocks noChangeShapeType="1"/>
        </xdr:cNvSpPr>
      </xdr:nvSpPr>
      <xdr:spPr bwMode="auto">
        <a:xfrm>
          <a:off x="844550" y="514350"/>
          <a:ext cx="781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4E4ED-320E-49CB-8073-88734615ADB8}">
  <dimension ref="A1:O33"/>
  <sheetViews>
    <sheetView topLeftCell="A10" workbookViewId="0">
      <selection activeCell="J20" sqref="J20"/>
    </sheetView>
  </sheetViews>
  <sheetFormatPr defaultRowHeight="15" x14ac:dyDescent="0.25"/>
  <cols>
    <col min="1" max="1" width="5.42578125" customWidth="1"/>
    <col min="2" max="2" width="19" customWidth="1"/>
    <col min="3" max="3" width="7.85546875" customWidth="1"/>
    <col min="4" max="4" width="10" customWidth="1"/>
    <col min="5" max="5" width="21.85546875" customWidth="1"/>
    <col min="6" max="6" width="5.140625" customWidth="1"/>
    <col min="7" max="7" width="7.140625" customWidth="1"/>
    <col min="8" max="8" width="3.28515625" bestFit="1" customWidth="1"/>
    <col min="9" max="9" width="5.85546875" customWidth="1"/>
    <col min="10" max="10" width="65.28515625" customWidth="1"/>
    <col min="11" max="11" width="8.85546875" customWidth="1"/>
    <col min="12" max="12" width="12" customWidth="1"/>
    <col min="13" max="13" width="5.7109375" customWidth="1"/>
    <col min="14" max="14" width="3.42578125" customWidth="1"/>
    <col min="15" max="15" width="4.140625" customWidth="1"/>
  </cols>
  <sheetData>
    <row r="1" spans="1:15" ht="20.25" x14ac:dyDescent="0.3">
      <c r="A1" s="95" t="s">
        <v>0</v>
      </c>
      <c r="B1" s="96"/>
      <c r="C1" s="96"/>
      <c r="D1" s="9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20.25" x14ac:dyDescent="0.3">
      <c r="A2" s="97" t="s">
        <v>1</v>
      </c>
      <c r="B2" s="97"/>
      <c r="C2" s="97"/>
      <c r="D2" s="97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8.75" x14ac:dyDescent="0.3">
      <c r="A4" s="3"/>
      <c r="B4" s="98" t="s">
        <v>2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</row>
    <row r="5" spans="1:15" ht="15.7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25">
      <c r="A6" s="99" t="s">
        <v>3</v>
      </c>
      <c r="B6" s="99" t="s">
        <v>4</v>
      </c>
      <c r="C6" s="101" t="s">
        <v>5</v>
      </c>
      <c r="D6" s="101" t="s">
        <v>6</v>
      </c>
      <c r="E6" s="101" t="s">
        <v>7</v>
      </c>
      <c r="F6" s="101" t="s">
        <v>8</v>
      </c>
      <c r="G6" s="101" t="s">
        <v>9</v>
      </c>
      <c r="H6" s="101" t="s">
        <v>10</v>
      </c>
      <c r="I6" s="101" t="s">
        <v>11</v>
      </c>
      <c r="J6" s="103" t="s">
        <v>12</v>
      </c>
      <c r="K6" s="101" t="s">
        <v>13</v>
      </c>
      <c r="L6" s="101" t="s">
        <v>14</v>
      </c>
      <c r="M6" s="103" t="s">
        <v>15</v>
      </c>
      <c r="N6" s="101" t="s">
        <v>16</v>
      </c>
      <c r="O6" s="103" t="s">
        <v>17</v>
      </c>
    </row>
    <row r="7" spans="1:15" ht="39" customHeight="1" x14ac:dyDescent="0.25">
      <c r="A7" s="100"/>
      <c r="B7" s="100"/>
      <c r="C7" s="102"/>
      <c r="D7" s="102"/>
      <c r="E7" s="102"/>
      <c r="F7" s="102"/>
      <c r="G7" s="102"/>
      <c r="H7" s="102"/>
      <c r="I7" s="102"/>
      <c r="J7" s="103"/>
      <c r="K7" s="102"/>
      <c r="L7" s="102"/>
      <c r="M7" s="103"/>
      <c r="N7" s="100"/>
      <c r="O7" s="103"/>
    </row>
    <row r="8" spans="1:15" ht="18.75" customHeight="1" x14ac:dyDescent="0.25">
      <c r="A8" s="5" t="s">
        <v>18</v>
      </c>
      <c r="B8" s="5" t="s">
        <v>19</v>
      </c>
      <c r="C8" s="6" t="s">
        <v>20</v>
      </c>
      <c r="D8" s="6" t="s">
        <v>21</v>
      </c>
      <c r="E8" s="6" t="s">
        <v>22</v>
      </c>
      <c r="F8" s="6" t="s">
        <v>23</v>
      </c>
      <c r="G8" s="6" t="s">
        <v>24</v>
      </c>
      <c r="H8" s="6" t="s">
        <v>25</v>
      </c>
      <c r="I8" s="6" t="s">
        <v>26</v>
      </c>
      <c r="J8" s="7" t="s">
        <v>27</v>
      </c>
      <c r="K8" s="7" t="s">
        <v>28</v>
      </c>
      <c r="L8" s="7" t="s">
        <v>29</v>
      </c>
      <c r="M8" s="7" t="s">
        <v>30</v>
      </c>
      <c r="N8" s="5" t="s">
        <v>31</v>
      </c>
      <c r="O8" s="5" t="s">
        <v>32</v>
      </c>
    </row>
    <row r="9" spans="1:15" ht="30.75" customHeight="1" x14ac:dyDescent="0.25">
      <c r="A9" s="5"/>
      <c r="B9" s="5"/>
      <c r="C9" s="6"/>
      <c r="D9" s="6"/>
      <c r="E9" s="6"/>
      <c r="F9" s="6"/>
      <c r="G9" s="6"/>
      <c r="H9" s="6"/>
      <c r="I9" s="6"/>
      <c r="J9" s="7"/>
      <c r="K9" s="7" t="s">
        <v>33</v>
      </c>
      <c r="L9" s="7" t="s">
        <v>33</v>
      </c>
      <c r="M9" s="7"/>
      <c r="N9" s="5"/>
      <c r="O9" s="5"/>
    </row>
    <row r="10" spans="1:15" x14ac:dyDescent="0.25">
      <c r="A10" s="8">
        <v>1</v>
      </c>
      <c r="B10" s="9" t="s">
        <v>34</v>
      </c>
      <c r="C10" s="8" t="s">
        <v>35</v>
      </c>
      <c r="D10" s="10" t="s">
        <v>36</v>
      </c>
      <c r="E10" s="8"/>
      <c r="F10" s="8">
        <v>2</v>
      </c>
      <c r="G10" s="11">
        <f>F10*35</f>
        <v>70</v>
      </c>
      <c r="H10" s="11"/>
      <c r="I10" s="11">
        <f>H10*35</f>
        <v>0</v>
      </c>
      <c r="J10" s="12" t="s">
        <v>37</v>
      </c>
      <c r="K10" s="11">
        <f>2*35</f>
        <v>70</v>
      </c>
      <c r="L10" s="13"/>
      <c r="M10" s="11">
        <f>I10+K10+L10</f>
        <v>70</v>
      </c>
      <c r="N10" s="8">
        <f>M10-G10</f>
        <v>0</v>
      </c>
      <c r="O10" s="11">
        <f t="shared" ref="O10:O31" si="0">M10/35</f>
        <v>2</v>
      </c>
    </row>
    <row r="11" spans="1:15" x14ac:dyDescent="0.25">
      <c r="A11" s="8">
        <v>2</v>
      </c>
      <c r="B11" s="14" t="s">
        <v>38</v>
      </c>
      <c r="C11" s="8" t="s">
        <v>39</v>
      </c>
      <c r="D11" s="10" t="s">
        <v>40</v>
      </c>
      <c r="E11" s="8"/>
      <c r="F11" s="8">
        <v>4</v>
      </c>
      <c r="G11" s="11">
        <f t="shared" ref="G11:G28" si="1">F11*35</f>
        <v>140</v>
      </c>
      <c r="H11" s="11"/>
      <c r="I11" s="11">
        <f t="shared" ref="I11:I30" si="2">H11*35</f>
        <v>0</v>
      </c>
      <c r="J11" s="15" t="s">
        <v>41</v>
      </c>
      <c r="K11" s="11">
        <f>4*35</f>
        <v>140</v>
      </c>
      <c r="L11" s="8"/>
      <c r="M11" s="11">
        <f>I11+K11+L11</f>
        <v>140</v>
      </c>
      <c r="N11" s="8">
        <f t="shared" ref="N11:N30" si="3">M11-G11</f>
        <v>0</v>
      </c>
      <c r="O11" s="11">
        <f t="shared" si="0"/>
        <v>4</v>
      </c>
    </row>
    <row r="12" spans="1:15" x14ac:dyDescent="0.25">
      <c r="A12" s="8">
        <v>3</v>
      </c>
      <c r="B12" s="14" t="s">
        <v>42</v>
      </c>
      <c r="C12" s="8" t="s">
        <v>43</v>
      </c>
      <c r="D12" s="10" t="s">
        <v>44</v>
      </c>
      <c r="E12" s="9" t="s">
        <v>45</v>
      </c>
      <c r="F12" s="8">
        <v>19</v>
      </c>
      <c r="G12" s="11">
        <f t="shared" si="1"/>
        <v>665</v>
      </c>
      <c r="H12" s="11">
        <v>3</v>
      </c>
      <c r="I12" s="11">
        <f>H12*35</f>
        <v>105</v>
      </c>
      <c r="J12" s="15" t="s">
        <v>46</v>
      </c>
      <c r="K12" s="11">
        <f>11*35</f>
        <v>385</v>
      </c>
      <c r="L12" s="8">
        <f>3*35</f>
        <v>105</v>
      </c>
      <c r="M12" s="11">
        <f>I12+K12+L12</f>
        <v>595</v>
      </c>
      <c r="N12" s="8">
        <f t="shared" si="3"/>
        <v>-70</v>
      </c>
      <c r="O12" s="11">
        <f t="shared" si="0"/>
        <v>17</v>
      </c>
    </row>
    <row r="13" spans="1:15" x14ac:dyDescent="0.25">
      <c r="A13" s="16">
        <v>4</v>
      </c>
      <c r="B13" s="9" t="s">
        <v>47</v>
      </c>
      <c r="C13" s="8" t="s">
        <v>48</v>
      </c>
      <c r="D13" s="10" t="s">
        <v>49</v>
      </c>
      <c r="E13" s="14"/>
      <c r="F13" s="8">
        <v>19</v>
      </c>
      <c r="G13" s="11">
        <f t="shared" si="1"/>
        <v>665</v>
      </c>
      <c r="H13" s="11">
        <v>3</v>
      </c>
      <c r="I13" s="11">
        <f t="shared" ref="I13:I20" si="4">H13*35</f>
        <v>105</v>
      </c>
      <c r="J13" s="15" t="s">
        <v>50</v>
      </c>
      <c r="K13" s="11">
        <f>10*35</f>
        <v>350</v>
      </c>
      <c r="L13" s="8"/>
      <c r="M13" s="11">
        <f t="shared" ref="M13:M28" si="5">I13+K13+L13</f>
        <v>455</v>
      </c>
      <c r="N13" s="8">
        <f t="shared" si="3"/>
        <v>-210</v>
      </c>
      <c r="O13" s="11">
        <f t="shared" si="0"/>
        <v>13</v>
      </c>
    </row>
    <row r="14" spans="1:15" x14ac:dyDescent="0.25">
      <c r="A14" s="16">
        <v>5</v>
      </c>
      <c r="B14" s="14" t="s">
        <v>51</v>
      </c>
      <c r="C14" s="8" t="s">
        <v>48</v>
      </c>
      <c r="D14" s="10" t="s">
        <v>36</v>
      </c>
      <c r="E14" s="9" t="s">
        <v>52</v>
      </c>
      <c r="F14" s="8">
        <v>19</v>
      </c>
      <c r="G14" s="11">
        <f t="shared" si="1"/>
        <v>665</v>
      </c>
      <c r="H14" s="11">
        <v>1</v>
      </c>
      <c r="I14" s="11">
        <f t="shared" si="4"/>
        <v>35</v>
      </c>
      <c r="J14" s="15" t="s">
        <v>53</v>
      </c>
      <c r="K14" s="11">
        <f>19*35</f>
        <v>665</v>
      </c>
      <c r="L14" s="8">
        <v>0</v>
      </c>
      <c r="M14" s="11">
        <f t="shared" si="5"/>
        <v>700</v>
      </c>
      <c r="N14" s="8">
        <f>M14-G14</f>
        <v>35</v>
      </c>
      <c r="O14" s="11">
        <f t="shared" si="0"/>
        <v>20</v>
      </c>
    </row>
    <row r="15" spans="1:15" x14ac:dyDescent="0.25">
      <c r="A15" s="8">
        <v>6</v>
      </c>
      <c r="B15" s="9" t="s">
        <v>54</v>
      </c>
      <c r="C15" s="8" t="s">
        <v>48</v>
      </c>
      <c r="D15" s="10" t="s">
        <v>36</v>
      </c>
      <c r="E15" s="9"/>
      <c r="F15" s="8">
        <v>19</v>
      </c>
      <c r="G15" s="11">
        <f t="shared" si="1"/>
        <v>665</v>
      </c>
      <c r="H15" s="11"/>
      <c r="I15" s="11">
        <f t="shared" si="4"/>
        <v>0</v>
      </c>
      <c r="J15" s="15" t="s">
        <v>55</v>
      </c>
      <c r="K15" s="11">
        <f>19*35</f>
        <v>665</v>
      </c>
      <c r="L15" s="8">
        <v>0</v>
      </c>
      <c r="M15" s="11">
        <f t="shared" si="5"/>
        <v>665</v>
      </c>
      <c r="N15" s="8">
        <f t="shared" si="3"/>
        <v>0</v>
      </c>
      <c r="O15" s="11">
        <f t="shared" si="0"/>
        <v>19</v>
      </c>
    </row>
    <row r="16" spans="1:15" x14ac:dyDescent="0.25">
      <c r="A16" s="8">
        <v>7</v>
      </c>
      <c r="B16" s="9" t="s">
        <v>56</v>
      </c>
      <c r="C16" s="8" t="s">
        <v>48</v>
      </c>
      <c r="D16" s="10" t="s">
        <v>57</v>
      </c>
      <c r="E16" s="14" t="s">
        <v>58</v>
      </c>
      <c r="F16" s="8">
        <v>19</v>
      </c>
      <c r="G16" s="11">
        <f t="shared" si="1"/>
        <v>665</v>
      </c>
      <c r="H16" s="11">
        <v>4</v>
      </c>
      <c r="I16" s="11">
        <f t="shared" si="4"/>
        <v>140</v>
      </c>
      <c r="J16" s="15" t="s">
        <v>59</v>
      </c>
      <c r="K16" s="11">
        <f>8*35</f>
        <v>280</v>
      </c>
      <c r="L16" s="8">
        <f>5*35</f>
        <v>175</v>
      </c>
      <c r="M16" s="11">
        <f t="shared" si="5"/>
        <v>595</v>
      </c>
      <c r="N16" s="8">
        <f t="shared" si="3"/>
        <v>-70</v>
      </c>
      <c r="O16" s="11">
        <f t="shared" si="0"/>
        <v>17</v>
      </c>
    </row>
    <row r="17" spans="1:15" x14ac:dyDescent="0.25">
      <c r="A17" s="16">
        <v>8</v>
      </c>
      <c r="B17" s="14" t="s">
        <v>60</v>
      </c>
      <c r="C17" s="8" t="s">
        <v>48</v>
      </c>
      <c r="D17" s="10" t="s">
        <v>61</v>
      </c>
      <c r="E17" s="9" t="s">
        <v>62</v>
      </c>
      <c r="F17" s="8">
        <v>19</v>
      </c>
      <c r="G17" s="11">
        <f t="shared" si="1"/>
        <v>665</v>
      </c>
      <c r="H17" s="11">
        <v>3</v>
      </c>
      <c r="I17" s="11">
        <f t="shared" si="4"/>
        <v>105</v>
      </c>
      <c r="J17" s="15" t="s">
        <v>63</v>
      </c>
      <c r="K17" s="11">
        <f>15*35</f>
        <v>525</v>
      </c>
      <c r="L17" s="8"/>
      <c r="M17" s="11">
        <f t="shared" si="5"/>
        <v>630</v>
      </c>
      <c r="N17" s="8">
        <f t="shared" si="3"/>
        <v>-35</v>
      </c>
      <c r="O17" s="11">
        <f t="shared" si="0"/>
        <v>18</v>
      </c>
    </row>
    <row r="18" spans="1:15" x14ac:dyDescent="0.25">
      <c r="A18" s="8">
        <v>9</v>
      </c>
      <c r="B18" s="14" t="s">
        <v>64</v>
      </c>
      <c r="C18" s="8" t="s">
        <v>48</v>
      </c>
      <c r="D18" s="10" t="s">
        <v>65</v>
      </c>
      <c r="E18" s="14" t="s">
        <v>66</v>
      </c>
      <c r="F18" s="8">
        <v>19</v>
      </c>
      <c r="G18" s="11">
        <f t="shared" si="1"/>
        <v>665</v>
      </c>
      <c r="H18" s="11">
        <v>4</v>
      </c>
      <c r="I18" s="11">
        <f>H18*35</f>
        <v>140</v>
      </c>
      <c r="J18" s="15" t="s">
        <v>67</v>
      </c>
      <c r="K18" s="11">
        <f>10*35</f>
        <v>350</v>
      </c>
      <c r="L18" s="8">
        <f>5*35</f>
        <v>175</v>
      </c>
      <c r="M18" s="11">
        <f t="shared" si="5"/>
        <v>665</v>
      </c>
      <c r="N18" s="8">
        <f t="shared" si="3"/>
        <v>0</v>
      </c>
      <c r="O18" s="11">
        <f t="shared" si="0"/>
        <v>19</v>
      </c>
    </row>
    <row r="19" spans="1:15" x14ac:dyDescent="0.25">
      <c r="A19" s="8">
        <v>10</v>
      </c>
      <c r="B19" s="9" t="s">
        <v>68</v>
      </c>
      <c r="C19" s="8" t="s">
        <v>48</v>
      </c>
      <c r="D19" s="10" t="s">
        <v>61</v>
      </c>
      <c r="E19" s="14" t="s">
        <v>69</v>
      </c>
      <c r="F19" s="8">
        <v>19</v>
      </c>
      <c r="G19" s="11">
        <f t="shared" si="1"/>
        <v>665</v>
      </c>
      <c r="H19" s="17">
        <v>4</v>
      </c>
      <c r="I19" s="11">
        <f t="shared" si="4"/>
        <v>140</v>
      </c>
      <c r="J19" s="15" t="s">
        <v>70</v>
      </c>
      <c r="K19" s="11">
        <f>10*35</f>
        <v>350</v>
      </c>
      <c r="L19" s="8">
        <f>5*35</f>
        <v>175</v>
      </c>
      <c r="M19" s="11">
        <f t="shared" si="5"/>
        <v>665</v>
      </c>
      <c r="N19" s="8">
        <f t="shared" si="3"/>
        <v>0</v>
      </c>
      <c r="O19" s="11">
        <f t="shared" si="0"/>
        <v>19</v>
      </c>
    </row>
    <row r="20" spans="1:15" x14ac:dyDescent="0.25">
      <c r="A20" s="16">
        <v>11</v>
      </c>
      <c r="B20" s="9" t="s">
        <v>71</v>
      </c>
      <c r="C20" s="8" t="s">
        <v>48</v>
      </c>
      <c r="D20" s="10" t="s">
        <v>72</v>
      </c>
      <c r="E20" s="14" t="s">
        <v>73</v>
      </c>
      <c r="F20" s="8">
        <v>19</v>
      </c>
      <c r="G20" s="11">
        <f t="shared" si="1"/>
        <v>665</v>
      </c>
      <c r="H20" s="17">
        <v>7</v>
      </c>
      <c r="I20" s="11">
        <f t="shared" si="4"/>
        <v>245</v>
      </c>
      <c r="J20" s="15" t="s">
        <v>186</v>
      </c>
      <c r="K20" s="11">
        <f>8*35</f>
        <v>280</v>
      </c>
      <c r="L20" s="8">
        <f>2*35</f>
        <v>70</v>
      </c>
      <c r="M20" s="11">
        <f t="shared" si="5"/>
        <v>595</v>
      </c>
      <c r="N20" s="8">
        <f t="shared" si="3"/>
        <v>-70</v>
      </c>
      <c r="O20" s="11">
        <f t="shared" si="0"/>
        <v>17</v>
      </c>
    </row>
    <row r="21" spans="1:15" x14ac:dyDescent="0.25">
      <c r="A21" s="16">
        <v>12</v>
      </c>
      <c r="B21" s="9" t="s">
        <v>74</v>
      </c>
      <c r="C21" s="8" t="s">
        <v>43</v>
      </c>
      <c r="D21" s="10" t="s">
        <v>40</v>
      </c>
      <c r="E21" s="18" t="s">
        <v>75</v>
      </c>
      <c r="F21" s="8">
        <v>19</v>
      </c>
      <c r="G21" s="11">
        <f t="shared" si="1"/>
        <v>665</v>
      </c>
      <c r="H21" s="11">
        <v>3</v>
      </c>
      <c r="I21" s="11">
        <f t="shared" si="2"/>
        <v>105</v>
      </c>
      <c r="J21" s="15" t="s">
        <v>76</v>
      </c>
      <c r="K21" s="11">
        <f>16*35</f>
        <v>560</v>
      </c>
      <c r="L21" s="8">
        <v>0</v>
      </c>
      <c r="M21" s="11">
        <f>I21+K21+L21</f>
        <v>665</v>
      </c>
      <c r="N21" s="8">
        <f t="shared" si="3"/>
        <v>0</v>
      </c>
      <c r="O21" s="11">
        <f t="shared" si="0"/>
        <v>19</v>
      </c>
    </row>
    <row r="22" spans="1:15" x14ac:dyDescent="0.25">
      <c r="A22" s="8">
        <v>13</v>
      </c>
      <c r="B22" s="9" t="s">
        <v>77</v>
      </c>
      <c r="C22" s="8" t="s">
        <v>78</v>
      </c>
      <c r="D22" s="10" t="s">
        <v>79</v>
      </c>
      <c r="E22" s="9" t="s">
        <v>80</v>
      </c>
      <c r="F22" s="8">
        <v>19</v>
      </c>
      <c r="G22" s="11">
        <f>F22*35</f>
        <v>665</v>
      </c>
      <c r="H22" s="11">
        <v>7</v>
      </c>
      <c r="I22" s="11">
        <f>H22*35</f>
        <v>245</v>
      </c>
      <c r="J22" s="15" t="s">
        <v>81</v>
      </c>
      <c r="K22" s="11">
        <f>9*35</f>
        <v>315</v>
      </c>
      <c r="L22" s="8">
        <f>2*35</f>
        <v>70</v>
      </c>
      <c r="M22" s="11">
        <f>I22+K22+L22</f>
        <v>630</v>
      </c>
      <c r="N22" s="8">
        <f t="shared" si="3"/>
        <v>-35</v>
      </c>
      <c r="O22" s="11">
        <f t="shared" si="0"/>
        <v>18</v>
      </c>
    </row>
    <row r="23" spans="1:15" x14ac:dyDescent="0.25">
      <c r="A23" s="8">
        <v>14</v>
      </c>
      <c r="B23" s="9" t="s">
        <v>82</v>
      </c>
      <c r="C23" s="8" t="s">
        <v>48</v>
      </c>
      <c r="D23" s="10" t="s">
        <v>79</v>
      </c>
      <c r="E23" s="14"/>
      <c r="F23" s="8">
        <v>19</v>
      </c>
      <c r="G23" s="11">
        <f t="shared" si="1"/>
        <v>665</v>
      </c>
      <c r="H23" s="11"/>
      <c r="I23" s="11">
        <f>H23*35</f>
        <v>0</v>
      </c>
      <c r="J23" s="15" t="s">
        <v>83</v>
      </c>
      <c r="K23" s="11">
        <f>15*35</f>
        <v>525</v>
      </c>
      <c r="L23" s="8"/>
      <c r="M23" s="11">
        <f t="shared" si="5"/>
        <v>525</v>
      </c>
      <c r="N23" s="8">
        <f t="shared" si="3"/>
        <v>-140</v>
      </c>
      <c r="O23" s="11">
        <f t="shared" si="0"/>
        <v>15</v>
      </c>
    </row>
    <row r="24" spans="1:15" x14ac:dyDescent="0.25">
      <c r="A24" s="16">
        <v>15</v>
      </c>
      <c r="B24" s="9" t="s">
        <v>84</v>
      </c>
      <c r="C24" s="8" t="s">
        <v>48</v>
      </c>
      <c r="D24" s="10" t="s">
        <v>79</v>
      </c>
      <c r="E24" s="14" t="s">
        <v>85</v>
      </c>
      <c r="F24" s="8">
        <v>19</v>
      </c>
      <c r="G24" s="11">
        <f t="shared" si="1"/>
        <v>665</v>
      </c>
      <c r="H24" s="11">
        <v>4</v>
      </c>
      <c r="I24" s="11">
        <f>H24*35</f>
        <v>140</v>
      </c>
      <c r="J24" s="15" t="s">
        <v>86</v>
      </c>
      <c r="K24" s="11">
        <f>12*35</f>
        <v>420</v>
      </c>
      <c r="L24" s="8">
        <v>70</v>
      </c>
      <c r="M24" s="11">
        <f>I24+K24+L24</f>
        <v>630</v>
      </c>
      <c r="N24" s="8">
        <f t="shared" si="3"/>
        <v>-35</v>
      </c>
      <c r="O24" s="11">
        <f t="shared" si="0"/>
        <v>18</v>
      </c>
    </row>
    <row r="25" spans="1:15" x14ac:dyDescent="0.25">
      <c r="A25" s="16">
        <v>16</v>
      </c>
      <c r="B25" s="9" t="s">
        <v>87</v>
      </c>
      <c r="C25" s="8" t="s">
        <v>48</v>
      </c>
      <c r="D25" s="10" t="s">
        <v>40</v>
      </c>
      <c r="E25" s="9" t="s">
        <v>185</v>
      </c>
      <c r="F25" s="8">
        <v>6</v>
      </c>
      <c r="G25" s="11">
        <f>F25*35</f>
        <v>210</v>
      </c>
      <c r="H25" s="11">
        <v>13</v>
      </c>
      <c r="I25" s="11">
        <f>H25*35</f>
        <v>455</v>
      </c>
      <c r="J25" s="15" t="s">
        <v>184</v>
      </c>
      <c r="K25" s="11">
        <f>8*35</f>
        <v>280</v>
      </c>
      <c r="L25" s="8">
        <f>3*35</f>
        <v>105</v>
      </c>
      <c r="M25" s="11">
        <f>I25+K25+L25</f>
        <v>840</v>
      </c>
      <c r="N25" s="8">
        <f t="shared" si="3"/>
        <v>630</v>
      </c>
      <c r="O25" s="11">
        <f t="shared" si="0"/>
        <v>24</v>
      </c>
    </row>
    <row r="26" spans="1:15" x14ac:dyDescent="0.25">
      <c r="A26" s="8">
        <v>17</v>
      </c>
      <c r="B26" s="9" t="s">
        <v>88</v>
      </c>
      <c r="C26" s="8" t="s">
        <v>48</v>
      </c>
      <c r="D26" s="10" t="s">
        <v>40</v>
      </c>
      <c r="E26" s="9"/>
      <c r="F26" s="8">
        <v>19</v>
      </c>
      <c r="G26" s="11">
        <f t="shared" si="1"/>
        <v>665</v>
      </c>
      <c r="H26" s="11"/>
      <c r="I26" s="11">
        <f t="shared" si="2"/>
        <v>0</v>
      </c>
      <c r="J26" s="15" t="s">
        <v>89</v>
      </c>
      <c r="K26" s="11">
        <f>19*35</f>
        <v>665</v>
      </c>
      <c r="L26" s="8"/>
      <c r="M26" s="11">
        <f t="shared" si="5"/>
        <v>665</v>
      </c>
      <c r="N26" s="8">
        <f t="shared" si="3"/>
        <v>0</v>
      </c>
      <c r="O26" s="11">
        <f t="shared" si="0"/>
        <v>19</v>
      </c>
    </row>
    <row r="27" spans="1:15" x14ac:dyDescent="0.25">
      <c r="A27" s="8">
        <v>18</v>
      </c>
      <c r="B27" s="9" t="s">
        <v>90</v>
      </c>
      <c r="C27" s="8" t="s">
        <v>48</v>
      </c>
      <c r="D27" s="10" t="s">
        <v>91</v>
      </c>
      <c r="E27" s="9"/>
      <c r="F27" s="8">
        <v>19</v>
      </c>
      <c r="G27" s="11">
        <f t="shared" si="1"/>
        <v>665</v>
      </c>
      <c r="H27" s="11"/>
      <c r="I27" s="11">
        <f t="shared" si="2"/>
        <v>0</v>
      </c>
      <c r="J27" s="15" t="s">
        <v>92</v>
      </c>
      <c r="K27" s="11">
        <f>11*35</f>
        <v>385</v>
      </c>
      <c r="L27" s="8">
        <f>7*35</f>
        <v>245</v>
      </c>
      <c r="M27" s="11">
        <f t="shared" si="5"/>
        <v>630</v>
      </c>
      <c r="N27" s="8">
        <f t="shared" si="3"/>
        <v>-35</v>
      </c>
      <c r="O27" s="19">
        <f t="shared" si="0"/>
        <v>18</v>
      </c>
    </row>
    <row r="28" spans="1:15" x14ac:dyDescent="0.25">
      <c r="A28" s="16">
        <v>19</v>
      </c>
      <c r="B28" s="14" t="s">
        <v>93</v>
      </c>
      <c r="C28" s="20" t="s">
        <v>48</v>
      </c>
      <c r="D28" s="10" t="s">
        <v>91</v>
      </c>
      <c r="E28" s="9" t="s">
        <v>94</v>
      </c>
      <c r="F28" s="8">
        <v>19</v>
      </c>
      <c r="G28" s="11">
        <f t="shared" si="1"/>
        <v>665</v>
      </c>
      <c r="H28" s="11">
        <v>7</v>
      </c>
      <c r="I28" s="11">
        <f t="shared" si="2"/>
        <v>245</v>
      </c>
      <c r="J28" s="15" t="s">
        <v>95</v>
      </c>
      <c r="K28" s="11">
        <f>6*35</f>
        <v>210</v>
      </c>
      <c r="L28" s="8">
        <f>4*35</f>
        <v>140</v>
      </c>
      <c r="M28" s="11">
        <f t="shared" si="5"/>
        <v>595</v>
      </c>
      <c r="N28" s="8">
        <f t="shared" si="3"/>
        <v>-70</v>
      </c>
      <c r="O28" s="19">
        <f t="shared" si="0"/>
        <v>17</v>
      </c>
    </row>
    <row r="29" spans="1:15" x14ac:dyDescent="0.25">
      <c r="A29" s="16">
        <v>20</v>
      </c>
      <c r="B29" s="14" t="s">
        <v>96</v>
      </c>
      <c r="C29" s="20" t="s">
        <v>48</v>
      </c>
      <c r="D29" s="10" t="s">
        <v>97</v>
      </c>
      <c r="E29" s="14" t="s">
        <v>98</v>
      </c>
      <c r="F29" s="8">
        <v>19</v>
      </c>
      <c r="G29" s="11">
        <f>F29*35</f>
        <v>665</v>
      </c>
      <c r="H29" s="11">
        <v>4</v>
      </c>
      <c r="I29" s="11">
        <f t="shared" si="2"/>
        <v>140</v>
      </c>
      <c r="J29" s="15" t="s">
        <v>99</v>
      </c>
      <c r="K29" s="11">
        <f>8*35</f>
        <v>280</v>
      </c>
      <c r="L29" s="8">
        <f>5*35</f>
        <v>175</v>
      </c>
      <c r="M29" s="11">
        <f>I29+K29+L29</f>
        <v>595</v>
      </c>
      <c r="N29" s="8">
        <f t="shared" si="3"/>
        <v>-70</v>
      </c>
      <c r="O29" s="19">
        <f>M29/35</f>
        <v>17</v>
      </c>
    </row>
    <row r="30" spans="1:15" ht="15.75" x14ac:dyDescent="0.25">
      <c r="A30" s="8">
        <v>21</v>
      </c>
      <c r="B30" s="21" t="s">
        <v>105</v>
      </c>
      <c r="C30" s="20" t="s">
        <v>48</v>
      </c>
      <c r="D30" s="22" t="s">
        <v>100</v>
      </c>
      <c r="E30" s="14" t="s">
        <v>101</v>
      </c>
      <c r="F30" s="8">
        <v>19</v>
      </c>
      <c r="G30" s="11">
        <f>F30*35</f>
        <v>665</v>
      </c>
      <c r="H30" s="11">
        <v>4</v>
      </c>
      <c r="I30" s="11">
        <f t="shared" si="2"/>
        <v>140</v>
      </c>
      <c r="J30" s="23" t="s">
        <v>102</v>
      </c>
      <c r="K30" s="11">
        <f>12*35</f>
        <v>420</v>
      </c>
      <c r="L30" s="8">
        <f>2*35</f>
        <v>70</v>
      </c>
      <c r="M30" s="11">
        <f>I30+K30+L30</f>
        <v>630</v>
      </c>
      <c r="N30" s="8">
        <f t="shared" si="3"/>
        <v>-35</v>
      </c>
      <c r="O30" s="19">
        <f>M30/35</f>
        <v>18</v>
      </c>
    </row>
    <row r="31" spans="1:15" ht="15.75" x14ac:dyDescent="0.25">
      <c r="A31" s="24"/>
      <c r="B31" s="21"/>
      <c r="C31" s="24"/>
      <c r="D31" s="22"/>
      <c r="E31" s="25"/>
      <c r="F31" s="26"/>
      <c r="G31" s="27">
        <f>SUM(G10:G29)</f>
        <v>11725</v>
      </c>
      <c r="H31" s="27">
        <f>SUM(H10:H30)</f>
        <v>71</v>
      </c>
      <c r="I31" s="27">
        <f>SUM(I10:I30)</f>
        <v>2485</v>
      </c>
      <c r="J31" s="27"/>
      <c r="K31" s="27">
        <f>SUM(K10:K29)</f>
        <v>7700</v>
      </c>
      <c r="L31" s="27">
        <f>SUM(L10:L29)</f>
        <v>1505</v>
      </c>
      <c r="M31" s="27">
        <f>SUM(M10:M29)</f>
        <v>11550</v>
      </c>
      <c r="N31" s="27">
        <f>SUM(N10:N29)</f>
        <v>-175</v>
      </c>
      <c r="O31" s="19">
        <f t="shared" si="0"/>
        <v>330</v>
      </c>
    </row>
    <row r="32" spans="1:15" ht="15.75" x14ac:dyDescent="0.25">
      <c r="A32" s="1"/>
      <c r="B32" s="28"/>
      <c r="C32" s="29"/>
      <c r="D32" s="29"/>
      <c r="E32" s="29"/>
      <c r="F32" s="1"/>
      <c r="G32" s="1"/>
      <c r="H32" s="1"/>
      <c r="I32" s="1"/>
      <c r="J32" s="104" t="s">
        <v>104</v>
      </c>
      <c r="K32" s="104"/>
      <c r="L32" s="104"/>
      <c r="M32" s="104"/>
      <c r="N32" s="104"/>
      <c r="O32" s="30"/>
    </row>
    <row r="33" spans="1:15" ht="15.75" x14ac:dyDescent="0.25">
      <c r="A33" s="1"/>
      <c r="B33" s="29"/>
      <c r="C33" s="29"/>
      <c r="D33" s="29"/>
      <c r="E33" s="31"/>
      <c r="F33" s="1"/>
      <c r="G33" s="1"/>
      <c r="H33" s="1"/>
      <c r="I33" s="1"/>
      <c r="J33" s="105" t="s">
        <v>103</v>
      </c>
      <c r="K33" s="105"/>
      <c r="L33" s="105"/>
      <c r="M33" s="105"/>
      <c r="N33" s="105"/>
      <c r="O33" s="1"/>
    </row>
  </sheetData>
  <mergeCells count="20">
    <mergeCell ref="J32:N32"/>
    <mergeCell ref="J33:N33"/>
    <mergeCell ref="H6:H7"/>
    <mergeCell ref="I6:I7"/>
    <mergeCell ref="J6:J7"/>
    <mergeCell ref="K6:K7"/>
    <mergeCell ref="L6:L7"/>
    <mergeCell ref="M6:M7"/>
    <mergeCell ref="A1:D1"/>
    <mergeCell ref="A2:D2"/>
    <mergeCell ref="B4:O4"/>
    <mergeCell ref="A6:A7"/>
    <mergeCell ref="B6:B7"/>
    <mergeCell ref="C6:C7"/>
    <mergeCell ref="D6:D7"/>
    <mergeCell ref="E6:E7"/>
    <mergeCell ref="F6:F7"/>
    <mergeCell ref="G6:G7"/>
    <mergeCell ref="N6:N7"/>
    <mergeCell ref="O6:O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5D3BC-89EB-4F9D-B21F-4456196CDFE9}">
  <dimension ref="A1:M42"/>
  <sheetViews>
    <sheetView tabSelected="1" topLeftCell="A28" workbookViewId="0">
      <selection activeCell="I45" sqref="I45"/>
    </sheetView>
  </sheetViews>
  <sheetFormatPr defaultRowHeight="15" x14ac:dyDescent="0.25"/>
  <cols>
    <col min="1" max="1" width="4.5703125" customWidth="1"/>
    <col min="2" max="2" width="3.5703125" customWidth="1"/>
    <col min="3" max="3" width="4" customWidth="1"/>
    <col min="4" max="11" width="10.140625" customWidth="1"/>
  </cols>
  <sheetData>
    <row r="1" spans="1:11" ht="20.25" x14ac:dyDescent="0.3">
      <c r="A1" s="95" t="s">
        <v>0</v>
      </c>
      <c r="B1" s="95"/>
      <c r="C1" s="95"/>
      <c r="D1" s="95"/>
      <c r="E1" s="95"/>
      <c r="F1" s="95"/>
      <c r="G1" s="95"/>
    </row>
    <row r="2" spans="1:11" ht="20.25" x14ac:dyDescent="0.3">
      <c r="A2" s="97" t="s">
        <v>1</v>
      </c>
      <c r="B2" s="97"/>
      <c r="C2" s="97"/>
      <c r="D2" s="97"/>
      <c r="E2" s="97"/>
      <c r="F2" s="97"/>
      <c r="G2" s="97"/>
    </row>
    <row r="3" spans="1:11" ht="23.25" x14ac:dyDescent="0.35">
      <c r="A3" s="2"/>
      <c r="B3" s="2"/>
      <c r="C3" s="2"/>
      <c r="D3" s="2"/>
      <c r="E3" s="121" t="s">
        <v>106</v>
      </c>
      <c r="F3" s="121"/>
      <c r="G3" s="121"/>
      <c r="H3" s="121"/>
      <c r="I3" s="121"/>
      <c r="J3" s="121"/>
    </row>
    <row r="4" spans="1:11" ht="20.25" x14ac:dyDescent="0.3">
      <c r="A4" s="97" t="s">
        <v>188</v>
      </c>
      <c r="B4" s="97"/>
      <c r="C4" s="97"/>
      <c r="D4" s="2"/>
      <c r="E4" s="122" t="s">
        <v>183</v>
      </c>
      <c r="F4" s="122"/>
      <c r="G4" s="122"/>
      <c r="H4" s="122"/>
      <c r="I4" s="122"/>
      <c r="J4" s="122"/>
    </row>
    <row r="5" spans="1:11" ht="15.75" thickBot="1" x14ac:dyDescent="0.3"/>
    <row r="6" spans="1:11" x14ac:dyDescent="0.25">
      <c r="A6" s="123"/>
      <c r="B6" s="124"/>
      <c r="C6" s="124"/>
      <c r="D6" s="32" t="s">
        <v>107</v>
      </c>
      <c r="E6" s="32" t="s">
        <v>108</v>
      </c>
      <c r="F6" s="32" t="s">
        <v>109</v>
      </c>
      <c r="G6" s="32" t="s">
        <v>110</v>
      </c>
      <c r="H6" s="32" t="s">
        <v>111</v>
      </c>
      <c r="I6" s="32" t="s">
        <v>112</v>
      </c>
      <c r="J6" s="32" t="s">
        <v>113</v>
      </c>
      <c r="K6" s="33" t="s">
        <v>114</v>
      </c>
    </row>
    <row r="7" spans="1:11" ht="22.5" x14ac:dyDescent="0.25">
      <c r="A7" s="118" t="s">
        <v>115</v>
      </c>
      <c r="B7" s="111" t="s">
        <v>116</v>
      </c>
      <c r="C7" s="34">
        <v>1</v>
      </c>
      <c r="D7" s="35" t="s">
        <v>117</v>
      </c>
      <c r="E7" s="35" t="s">
        <v>118</v>
      </c>
      <c r="F7" s="35" t="s">
        <v>119</v>
      </c>
      <c r="G7" s="35" t="s">
        <v>120</v>
      </c>
      <c r="H7" s="35" t="s">
        <v>121</v>
      </c>
      <c r="I7" s="35" t="s">
        <v>122</v>
      </c>
      <c r="J7" s="35" t="s">
        <v>123</v>
      </c>
      <c r="K7" s="36" t="s">
        <v>124</v>
      </c>
    </row>
    <row r="8" spans="1:11" ht="22.5" x14ac:dyDescent="0.25">
      <c r="A8" s="106"/>
      <c r="B8" s="112"/>
      <c r="C8" s="37">
        <v>2</v>
      </c>
      <c r="D8" s="38" t="s">
        <v>125</v>
      </c>
      <c r="E8" s="39" t="s">
        <v>126</v>
      </c>
      <c r="F8" s="39" t="s">
        <v>127</v>
      </c>
      <c r="G8" s="39" t="s">
        <v>128</v>
      </c>
      <c r="H8" s="39" t="s">
        <v>129</v>
      </c>
      <c r="I8" s="39" t="s">
        <v>130</v>
      </c>
      <c r="J8" s="39" t="s">
        <v>131</v>
      </c>
      <c r="K8" s="40" t="s">
        <v>132</v>
      </c>
    </row>
    <row r="9" spans="1:11" ht="22.5" x14ac:dyDescent="0.25">
      <c r="A9" s="106"/>
      <c r="B9" s="112"/>
      <c r="C9" s="37">
        <v>3</v>
      </c>
      <c r="D9" s="38" t="s">
        <v>128</v>
      </c>
      <c r="E9" s="39" t="s">
        <v>133</v>
      </c>
      <c r="F9" s="39" t="s">
        <v>130</v>
      </c>
      <c r="G9" s="39" t="s">
        <v>127</v>
      </c>
      <c r="H9" s="39" t="s">
        <v>129</v>
      </c>
      <c r="I9" s="39" t="s">
        <v>131</v>
      </c>
      <c r="J9" s="39" t="s">
        <v>134</v>
      </c>
      <c r="K9" s="40" t="s">
        <v>126</v>
      </c>
    </row>
    <row r="10" spans="1:11" ht="23.25" thickBot="1" x14ac:dyDescent="0.3">
      <c r="A10" s="106"/>
      <c r="B10" s="113"/>
      <c r="C10" s="41">
        <v>4</v>
      </c>
      <c r="D10" s="42" t="s">
        <v>133</v>
      </c>
      <c r="E10" s="43" t="s">
        <v>135</v>
      </c>
      <c r="F10" s="43" t="s">
        <v>128</v>
      </c>
      <c r="G10" s="43" t="s">
        <v>130</v>
      </c>
      <c r="H10" s="43" t="s">
        <v>125</v>
      </c>
      <c r="I10" s="43" t="s">
        <v>129</v>
      </c>
      <c r="J10" s="43" t="s">
        <v>132</v>
      </c>
      <c r="K10" s="44" t="s">
        <v>131</v>
      </c>
    </row>
    <row r="11" spans="1:11" ht="23.25" thickTop="1" x14ac:dyDescent="0.25">
      <c r="A11" s="106"/>
      <c r="B11" s="119" t="s">
        <v>136</v>
      </c>
      <c r="C11" s="45">
        <v>1</v>
      </c>
      <c r="D11" s="46" t="s">
        <v>137</v>
      </c>
      <c r="E11" s="47" t="s">
        <v>128</v>
      </c>
      <c r="F11" s="47" t="s">
        <v>130</v>
      </c>
      <c r="G11" s="47" t="s">
        <v>138</v>
      </c>
      <c r="H11" s="47" t="s">
        <v>139</v>
      </c>
      <c r="I11" s="47" t="s">
        <v>140</v>
      </c>
      <c r="J11" s="47" t="s">
        <v>135</v>
      </c>
      <c r="K11" s="48" t="s">
        <v>141</v>
      </c>
    </row>
    <row r="12" spans="1:11" ht="22.5" x14ac:dyDescent="0.25">
      <c r="A12" s="106"/>
      <c r="B12" s="120"/>
      <c r="C12" s="49">
        <v>2</v>
      </c>
      <c r="D12" s="50" t="s">
        <v>142</v>
      </c>
      <c r="E12" s="51" t="s">
        <v>143</v>
      </c>
      <c r="F12" s="51" t="s">
        <v>128</v>
      </c>
      <c r="G12" s="51" t="s">
        <v>140</v>
      </c>
      <c r="H12" s="51" t="s">
        <v>144</v>
      </c>
      <c r="I12" s="51" t="s">
        <v>135</v>
      </c>
      <c r="J12" s="51" t="s">
        <v>139</v>
      </c>
      <c r="K12" s="52" t="s">
        <v>138</v>
      </c>
    </row>
    <row r="13" spans="1:11" ht="23.25" thickBot="1" x14ac:dyDescent="0.3">
      <c r="A13" s="106"/>
      <c r="B13" s="120"/>
      <c r="C13" s="53">
        <v>3</v>
      </c>
      <c r="D13" s="54" t="s">
        <v>143</v>
      </c>
      <c r="E13" s="55" t="s">
        <v>137</v>
      </c>
      <c r="F13" s="55" t="s">
        <v>140</v>
      </c>
      <c r="G13" s="55" t="s">
        <v>135</v>
      </c>
      <c r="H13" s="55" t="s">
        <v>141</v>
      </c>
      <c r="I13" s="55" t="s">
        <v>144</v>
      </c>
      <c r="J13" s="55" t="s">
        <v>138</v>
      </c>
      <c r="K13" s="56" t="s">
        <v>139</v>
      </c>
    </row>
    <row r="14" spans="1:11" ht="23.25" thickTop="1" x14ac:dyDescent="0.25">
      <c r="A14" s="109" t="s">
        <v>145</v>
      </c>
      <c r="B14" s="111" t="s">
        <v>116</v>
      </c>
      <c r="C14" s="57">
        <v>1</v>
      </c>
      <c r="D14" s="58" t="s">
        <v>146</v>
      </c>
      <c r="E14" s="59" t="s">
        <v>125</v>
      </c>
      <c r="F14" s="59" t="s">
        <v>147</v>
      </c>
      <c r="G14" s="59" t="s">
        <v>142</v>
      </c>
      <c r="H14" s="59" t="s">
        <v>126</v>
      </c>
      <c r="I14" s="59" t="s">
        <v>148</v>
      </c>
      <c r="J14" s="59" t="s">
        <v>144</v>
      </c>
      <c r="K14" s="60" t="s">
        <v>138</v>
      </c>
    </row>
    <row r="15" spans="1:11" ht="22.5" x14ac:dyDescent="0.25">
      <c r="A15" s="110"/>
      <c r="B15" s="112"/>
      <c r="C15" s="37">
        <v>2</v>
      </c>
      <c r="D15" s="61" t="s">
        <v>125</v>
      </c>
      <c r="E15" s="62" t="s">
        <v>146</v>
      </c>
      <c r="F15" s="62" t="s">
        <v>142</v>
      </c>
      <c r="G15" s="62" t="s">
        <v>147</v>
      </c>
      <c r="H15" s="62" t="s">
        <v>138</v>
      </c>
      <c r="I15" s="62" t="s">
        <v>126</v>
      </c>
      <c r="J15" s="62" t="s">
        <v>148</v>
      </c>
      <c r="K15" s="63" t="s">
        <v>144</v>
      </c>
    </row>
    <row r="16" spans="1:11" ht="22.5" x14ac:dyDescent="0.25">
      <c r="A16" s="110"/>
      <c r="B16" s="112"/>
      <c r="C16" s="37">
        <v>3</v>
      </c>
      <c r="D16" s="61" t="s">
        <v>138</v>
      </c>
      <c r="E16" s="62" t="s">
        <v>149</v>
      </c>
      <c r="F16" s="62" t="s">
        <v>146</v>
      </c>
      <c r="G16" s="62" t="s">
        <v>144</v>
      </c>
      <c r="H16" s="62" t="s">
        <v>148</v>
      </c>
      <c r="I16" s="62" t="s">
        <v>125</v>
      </c>
      <c r="J16" s="62" t="s">
        <v>147</v>
      </c>
      <c r="K16" s="63" t="s">
        <v>150</v>
      </c>
    </row>
    <row r="17" spans="1:13" ht="23.25" thickBot="1" x14ac:dyDescent="0.3">
      <c r="A17" s="110"/>
      <c r="B17" s="113"/>
      <c r="C17" s="41">
        <v>4</v>
      </c>
      <c r="D17" s="64" t="s">
        <v>151</v>
      </c>
      <c r="E17" s="65" t="s">
        <v>149</v>
      </c>
      <c r="F17" s="65" t="s">
        <v>150</v>
      </c>
      <c r="G17" s="65" t="s">
        <v>146</v>
      </c>
      <c r="H17" s="65" t="s">
        <v>125</v>
      </c>
      <c r="I17" s="65" t="s">
        <v>144</v>
      </c>
      <c r="J17" s="65" t="s">
        <v>147</v>
      </c>
      <c r="K17" s="66" t="s">
        <v>148</v>
      </c>
    </row>
    <row r="18" spans="1:13" ht="23.25" thickTop="1" x14ac:dyDescent="0.25">
      <c r="A18" s="110"/>
      <c r="B18" s="114" t="s">
        <v>136</v>
      </c>
      <c r="C18" s="67">
        <v>1</v>
      </c>
      <c r="D18" s="46" t="s">
        <v>128</v>
      </c>
      <c r="E18" s="47" t="s">
        <v>142</v>
      </c>
      <c r="F18" s="47" t="s">
        <v>131</v>
      </c>
      <c r="G18" s="47" t="s">
        <v>130</v>
      </c>
      <c r="H18" s="47" t="s">
        <v>152</v>
      </c>
      <c r="I18" s="47" t="s">
        <v>126</v>
      </c>
      <c r="J18" s="47" t="s">
        <v>134</v>
      </c>
      <c r="K18" s="48" t="s">
        <v>132</v>
      </c>
    </row>
    <row r="19" spans="1:13" ht="22.5" x14ac:dyDescent="0.25">
      <c r="A19" s="110"/>
      <c r="B19" s="115"/>
      <c r="C19" s="68">
        <v>2</v>
      </c>
      <c r="D19" s="50" t="s">
        <v>126</v>
      </c>
      <c r="E19" s="51" t="s">
        <v>153</v>
      </c>
      <c r="F19" s="51" t="s">
        <v>138</v>
      </c>
      <c r="G19" s="51" t="s">
        <v>131</v>
      </c>
      <c r="H19" s="51" t="s">
        <v>135</v>
      </c>
      <c r="I19" s="51" t="s">
        <v>152</v>
      </c>
      <c r="J19" s="51" t="s">
        <v>132</v>
      </c>
      <c r="K19" s="52" t="s">
        <v>134</v>
      </c>
    </row>
    <row r="20" spans="1:13" ht="23.25" thickBot="1" x14ac:dyDescent="0.3">
      <c r="A20" s="110"/>
      <c r="B20" s="115"/>
      <c r="C20" s="69">
        <v>3</v>
      </c>
      <c r="D20" s="54" t="s">
        <v>154</v>
      </c>
      <c r="E20" s="55" t="s">
        <v>155</v>
      </c>
      <c r="F20" s="55" t="s">
        <v>156</v>
      </c>
      <c r="G20" s="55" t="s">
        <v>157</v>
      </c>
      <c r="H20" s="55" t="s">
        <v>158</v>
      </c>
      <c r="I20" s="55" t="s">
        <v>159</v>
      </c>
      <c r="J20" s="55" t="s">
        <v>160</v>
      </c>
      <c r="K20" s="56" t="s">
        <v>161</v>
      </c>
    </row>
    <row r="21" spans="1:13" ht="23.25" thickTop="1" x14ac:dyDescent="0.25">
      <c r="A21" s="109" t="s">
        <v>162</v>
      </c>
      <c r="B21" s="111" t="s">
        <v>116</v>
      </c>
      <c r="C21" s="57">
        <v>1</v>
      </c>
      <c r="D21" s="70" t="s">
        <v>151</v>
      </c>
      <c r="E21" s="71" t="s">
        <v>146</v>
      </c>
      <c r="F21" s="71" t="s">
        <v>147</v>
      </c>
      <c r="G21" s="71" t="s">
        <v>150</v>
      </c>
      <c r="H21" s="71" t="s">
        <v>148</v>
      </c>
      <c r="I21" s="71" t="s">
        <v>125</v>
      </c>
      <c r="J21" s="71" t="s">
        <v>140</v>
      </c>
      <c r="K21" s="72" t="s">
        <v>134</v>
      </c>
    </row>
    <row r="22" spans="1:13" ht="22.5" x14ac:dyDescent="0.25">
      <c r="A22" s="110"/>
      <c r="B22" s="112"/>
      <c r="C22" s="37">
        <v>2</v>
      </c>
      <c r="D22" s="38" t="s">
        <v>151</v>
      </c>
      <c r="E22" s="39" t="s">
        <v>134</v>
      </c>
      <c r="F22" s="39" t="s">
        <v>147</v>
      </c>
      <c r="G22" s="39" t="s">
        <v>146</v>
      </c>
      <c r="H22" s="39" t="s">
        <v>129</v>
      </c>
      <c r="I22" s="39" t="s">
        <v>148</v>
      </c>
      <c r="J22" s="39" t="s">
        <v>150</v>
      </c>
      <c r="K22" s="40" t="s">
        <v>140</v>
      </c>
    </row>
    <row r="23" spans="1:13" ht="22.5" x14ac:dyDescent="0.25">
      <c r="A23" s="110"/>
      <c r="B23" s="112"/>
      <c r="C23" s="37">
        <v>3</v>
      </c>
      <c r="D23" s="38" t="s">
        <v>153</v>
      </c>
      <c r="E23" s="39" t="s">
        <v>125</v>
      </c>
      <c r="F23" s="39" t="s">
        <v>146</v>
      </c>
      <c r="G23" s="39" t="s">
        <v>147</v>
      </c>
      <c r="H23" s="39" t="s">
        <v>129</v>
      </c>
      <c r="I23" s="39" t="s">
        <v>134</v>
      </c>
      <c r="J23" s="39" t="s">
        <v>138</v>
      </c>
      <c r="K23" s="40" t="s">
        <v>148</v>
      </c>
    </row>
    <row r="24" spans="1:13" ht="23.25" thickBot="1" x14ac:dyDescent="0.3">
      <c r="A24" s="110"/>
      <c r="B24" s="113"/>
      <c r="C24" s="41">
        <v>4</v>
      </c>
      <c r="D24" s="42" t="s">
        <v>146</v>
      </c>
      <c r="E24" s="43" t="s">
        <v>153</v>
      </c>
      <c r="F24" s="43" t="s">
        <v>134</v>
      </c>
      <c r="G24" s="43" t="s">
        <v>138</v>
      </c>
      <c r="H24" s="43" t="s">
        <v>125</v>
      </c>
      <c r="I24" s="43" t="s">
        <v>129</v>
      </c>
      <c r="J24" s="43" t="s">
        <v>148</v>
      </c>
      <c r="K24" s="44" t="s">
        <v>147</v>
      </c>
    </row>
    <row r="25" spans="1:13" ht="23.25" thickTop="1" x14ac:dyDescent="0.25">
      <c r="A25" s="110"/>
      <c r="B25" s="114" t="s">
        <v>136</v>
      </c>
      <c r="C25" s="67">
        <v>1</v>
      </c>
      <c r="D25" s="46" t="s">
        <v>153</v>
      </c>
      <c r="E25" s="47" t="s">
        <v>131</v>
      </c>
      <c r="F25" s="47" t="s">
        <v>137</v>
      </c>
      <c r="G25" s="47" t="s">
        <v>128</v>
      </c>
      <c r="H25" s="47" t="s">
        <v>126</v>
      </c>
      <c r="I25" s="47" t="s">
        <v>141</v>
      </c>
      <c r="J25" s="47" t="s">
        <v>139</v>
      </c>
      <c r="K25" s="48" t="s">
        <v>135</v>
      </c>
    </row>
    <row r="26" spans="1:13" ht="22.5" x14ac:dyDescent="0.25">
      <c r="A26" s="110"/>
      <c r="B26" s="115"/>
      <c r="C26" s="68">
        <v>2</v>
      </c>
      <c r="D26" s="80" t="s">
        <v>131</v>
      </c>
      <c r="E26" s="81" t="s">
        <v>126</v>
      </c>
      <c r="F26" s="81" t="s">
        <v>135</v>
      </c>
      <c r="G26" s="81" t="s">
        <v>137</v>
      </c>
      <c r="H26" s="81" t="s">
        <v>140</v>
      </c>
      <c r="I26" s="81" t="s">
        <v>128</v>
      </c>
      <c r="J26" s="81" t="s">
        <v>141</v>
      </c>
      <c r="K26" s="82" t="s">
        <v>139</v>
      </c>
    </row>
    <row r="27" spans="1:13" ht="23.25" thickBot="1" x14ac:dyDescent="0.3">
      <c r="A27" s="110"/>
      <c r="B27" s="115"/>
      <c r="C27" s="69">
        <v>3</v>
      </c>
      <c r="D27" s="83" t="s">
        <v>182</v>
      </c>
      <c r="E27" s="83" t="s">
        <v>175</v>
      </c>
      <c r="F27" s="83" t="s">
        <v>181</v>
      </c>
      <c r="G27" s="83" t="s">
        <v>176</v>
      </c>
      <c r="H27" s="83" t="s">
        <v>177</v>
      </c>
      <c r="I27" s="83" t="s">
        <v>179</v>
      </c>
      <c r="J27" s="83" t="s">
        <v>178</v>
      </c>
      <c r="K27" s="84" t="s">
        <v>180</v>
      </c>
    </row>
    <row r="28" spans="1:13" ht="23.25" thickTop="1" x14ac:dyDescent="0.25">
      <c r="A28" s="109" t="s">
        <v>163</v>
      </c>
      <c r="B28" s="111" t="s">
        <v>116</v>
      </c>
      <c r="C28" s="57">
        <v>1</v>
      </c>
      <c r="D28" s="58" t="s">
        <v>151</v>
      </c>
      <c r="E28" s="59" t="s">
        <v>125</v>
      </c>
      <c r="F28" s="59" t="s">
        <v>144</v>
      </c>
      <c r="G28" s="59" t="s">
        <v>146</v>
      </c>
      <c r="H28" s="59" t="s">
        <v>148</v>
      </c>
      <c r="I28" s="59" t="s">
        <v>164</v>
      </c>
      <c r="J28" s="59" t="s">
        <v>147</v>
      </c>
      <c r="K28" s="60" t="s">
        <v>165</v>
      </c>
      <c r="M28" s="79"/>
    </row>
    <row r="29" spans="1:13" ht="22.5" x14ac:dyDescent="0.25">
      <c r="A29" s="110"/>
      <c r="B29" s="112"/>
      <c r="C29" s="37">
        <v>2</v>
      </c>
      <c r="D29" s="61" t="s">
        <v>146</v>
      </c>
      <c r="E29" s="62" t="s">
        <v>144</v>
      </c>
      <c r="F29" s="62" t="s">
        <v>138</v>
      </c>
      <c r="G29" s="62" t="s">
        <v>127</v>
      </c>
      <c r="H29" s="62" t="s">
        <v>139</v>
      </c>
      <c r="I29" s="62" t="s">
        <v>148</v>
      </c>
      <c r="J29" s="62" t="s">
        <v>152</v>
      </c>
      <c r="K29" s="63" t="s">
        <v>147</v>
      </c>
      <c r="M29" s="79"/>
    </row>
    <row r="30" spans="1:13" ht="22.5" x14ac:dyDescent="0.25">
      <c r="A30" s="110"/>
      <c r="B30" s="112"/>
      <c r="C30" s="37">
        <v>3</v>
      </c>
      <c r="D30" s="61" t="s">
        <v>144</v>
      </c>
      <c r="E30" s="62" t="s">
        <v>138</v>
      </c>
      <c r="F30" s="62" t="s">
        <v>146</v>
      </c>
      <c r="G30" s="62" t="s">
        <v>147</v>
      </c>
      <c r="H30" s="62" t="s">
        <v>164</v>
      </c>
      <c r="I30" s="62" t="s">
        <v>125</v>
      </c>
      <c r="J30" s="62" t="s">
        <v>165</v>
      </c>
      <c r="K30" s="63" t="s">
        <v>148</v>
      </c>
      <c r="M30" s="79"/>
    </row>
    <row r="31" spans="1:13" ht="22.5" x14ac:dyDescent="0.25">
      <c r="A31" s="110"/>
      <c r="B31" s="113"/>
      <c r="C31" s="37">
        <v>4</v>
      </c>
      <c r="D31" s="61" t="s">
        <v>125</v>
      </c>
      <c r="E31" s="62" t="s">
        <v>146</v>
      </c>
      <c r="F31" s="62" t="s">
        <v>127</v>
      </c>
      <c r="G31" s="62" t="s">
        <v>147</v>
      </c>
      <c r="H31" s="62" t="s">
        <v>144</v>
      </c>
      <c r="I31" s="62" t="s">
        <v>138</v>
      </c>
      <c r="J31" s="62" t="s">
        <v>148</v>
      </c>
      <c r="K31" s="63" t="s">
        <v>152</v>
      </c>
      <c r="M31" s="79"/>
    </row>
    <row r="32" spans="1:13" ht="27.75" customHeight="1" thickBot="1" x14ac:dyDescent="0.3">
      <c r="A32" s="110"/>
      <c r="B32" s="116" t="s">
        <v>136</v>
      </c>
      <c r="C32" s="73">
        <v>1</v>
      </c>
      <c r="D32" s="85" t="s">
        <v>182</v>
      </c>
      <c r="E32" s="85" t="s">
        <v>175</v>
      </c>
      <c r="F32" s="85" t="s">
        <v>181</v>
      </c>
      <c r="G32" s="85" t="s">
        <v>176</v>
      </c>
      <c r="H32" s="85" t="s">
        <v>177</v>
      </c>
      <c r="I32" s="85" t="s">
        <v>179</v>
      </c>
      <c r="J32" s="85" t="s">
        <v>178</v>
      </c>
      <c r="K32" s="86" t="s">
        <v>180</v>
      </c>
      <c r="M32" s="79"/>
    </row>
    <row r="33" spans="1:13" ht="15" customHeight="1" thickTop="1" x14ac:dyDescent="0.25">
      <c r="A33" s="110"/>
      <c r="B33" s="117"/>
      <c r="C33" s="73">
        <v>2</v>
      </c>
      <c r="D33" s="128" t="s">
        <v>187</v>
      </c>
      <c r="E33" s="129"/>
      <c r="F33" s="129"/>
      <c r="G33" s="129"/>
      <c r="H33" s="129"/>
      <c r="I33" s="129"/>
      <c r="J33" s="129"/>
      <c r="K33" s="130"/>
      <c r="M33" s="79"/>
    </row>
    <row r="34" spans="1:13" ht="21.75" customHeight="1" thickBot="1" x14ac:dyDescent="0.3">
      <c r="A34" s="110"/>
      <c r="B34" s="117"/>
      <c r="C34" s="73">
        <v>3</v>
      </c>
      <c r="D34" s="131"/>
      <c r="E34" s="132"/>
      <c r="F34" s="132"/>
      <c r="G34" s="132"/>
      <c r="H34" s="132"/>
      <c r="I34" s="132"/>
      <c r="J34" s="132"/>
      <c r="K34" s="133"/>
      <c r="M34" s="79"/>
    </row>
    <row r="35" spans="1:13" ht="22.5" x14ac:dyDescent="0.25">
      <c r="A35" s="106" t="s">
        <v>166</v>
      </c>
      <c r="B35" s="107" t="s">
        <v>116</v>
      </c>
      <c r="C35" s="74">
        <v>1</v>
      </c>
      <c r="D35" s="38" t="s">
        <v>134</v>
      </c>
      <c r="E35" s="39" t="s">
        <v>149</v>
      </c>
      <c r="F35" s="39" t="s">
        <v>146</v>
      </c>
      <c r="G35" s="39" t="s">
        <v>127</v>
      </c>
      <c r="H35" s="39" t="s">
        <v>148</v>
      </c>
      <c r="I35" s="39" t="s">
        <v>128</v>
      </c>
      <c r="J35" s="39" t="s">
        <v>126</v>
      </c>
      <c r="K35" s="40" t="s">
        <v>147</v>
      </c>
      <c r="M35" s="79"/>
    </row>
    <row r="36" spans="1:13" ht="22.5" x14ac:dyDescent="0.25">
      <c r="A36" s="106"/>
      <c r="B36" s="107"/>
      <c r="C36" s="37">
        <v>2</v>
      </c>
      <c r="D36" s="38" t="s">
        <v>126</v>
      </c>
      <c r="E36" s="39" t="s">
        <v>149</v>
      </c>
      <c r="F36" s="39" t="s">
        <v>127</v>
      </c>
      <c r="G36" s="39" t="s">
        <v>146</v>
      </c>
      <c r="H36" s="39" t="s">
        <v>134</v>
      </c>
      <c r="I36" s="39" t="s">
        <v>148</v>
      </c>
      <c r="J36" s="39" t="s">
        <v>132</v>
      </c>
      <c r="K36" s="40" t="s">
        <v>147</v>
      </c>
    </row>
    <row r="37" spans="1:13" ht="22.5" x14ac:dyDescent="0.25">
      <c r="A37" s="106"/>
      <c r="B37" s="107"/>
      <c r="C37" s="37">
        <v>3</v>
      </c>
      <c r="D37" s="38" t="s">
        <v>135</v>
      </c>
      <c r="E37" s="39" t="s">
        <v>146</v>
      </c>
      <c r="F37" s="39" t="s">
        <v>126</v>
      </c>
      <c r="G37" s="39" t="s">
        <v>134</v>
      </c>
      <c r="H37" s="39" t="s">
        <v>130</v>
      </c>
      <c r="I37" s="39" t="s">
        <v>129</v>
      </c>
      <c r="J37" s="39" t="s">
        <v>147</v>
      </c>
      <c r="K37" s="40" t="s">
        <v>148</v>
      </c>
    </row>
    <row r="38" spans="1:13" ht="22.5" x14ac:dyDescent="0.25">
      <c r="A38" s="106"/>
      <c r="B38" s="107"/>
      <c r="C38" s="37">
        <v>4</v>
      </c>
      <c r="D38" s="38" t="s">
        <v>146</v>
      </c>
      <c r="E38" s="39" t="s">
        <v>128</v>
      </c>
      <c r="F38" s="39" t="s">
        <v>147</v>
      </c>
      <c r="G38" s="39" t="s">
        <v>126</v>
      </c>
      <c r="H38" s="39" t="s">
        <v>131</v>
      </c>
      <c r="I38" s="39" t="s">
        <v>129</v>
      </c>
      <c r="J38" s="39" t="s">
        <v>148</v>
      </c>
      <c r="K38" s="40" t="s">
        <v>132</v>
      </c>
    </row>
    <row r="39" spans="1:13" ht="23.25" thickBot="1" x14ac:dyDescent="0.3">
      <c r="A39" s="106"/>
      <c r="B39" s="107"/>
      <c r="C39" s="75">
        <v>5</v>
      </c>
      <c r="D39" s="76" t="s">
        <v>167</v>
      </c>
      <c r="E39" s="77" t="s">
        <v>168</v>
      </c>
      <c r="F39" s="77" t="s">
        <v>169</v>
      </c>
      <c r="G39" s="77" t="s">
        <v>170</v>
      </c>
      <c r="H39" s="77" t="s">
        <v>171</v>
      </c>
      <c r="I39" s="77" t="s">
        <v>172</v>
      </c>
      <c r="J39" s="77" t="s">
        <v>173</v>
      </c>
      <c r="K39" s="78" t="s">
        <v>174</v>
      </c>
    </row>
    <row r="41" spans="1:13" ht="18.75" x14ac:dyDescent="0.25">
      <c r="A41" s="108" t="s">
        <v>191</v>
      </c>
      <c r="B41" s="108"/>
      <c r="C41" s="108"/>
      <c r="D41" s="108"/>
      <c r="E41" s="108"/>
      <c r="F41" s="108"/>
      <c r="G41" s="108"/>
      <c r="H41" s="108"/>
      <c r="I41" s="108"/>
      <c r="J41" s="108"/>
      <c r="K41" s="108"/>
    </row>
    <row r="42" spans="1:13" ht="45" customHeight="1" x14ac:dyDescent="0.3">
      <c r="A42" s="138" t="s">
        <v>190</v>
      </c>
      <c r="B42" s="138"/>
      <c r="C42" s="138"/>
      <c r="D42" s="138"/>
      <c r="E42" s="138"/>
      <c r="F42" s="138"/>
      <c r="G42" s="138"/>
      <c r="H42" s="138"/>
      <c r="I42" s="138"/>
      <c r="J42" s="138"/>
      <c r="K42" s="138"/>
    </row>
  </sheetData>
  <mergeCells count="23">
    <mergeCell ref="A6:C6"/>
    <mergeCell ref="A42:K42"/>
    <mergeCell ref="A1:G1"/>
    <mergeCell ref="A2:G2"/>
    <mergeCell ref="E3:J3"/>
    <mergeCell ref="A4:C4"/>
    <mergeCell ref="E4:J4"/>
    <mergeCell ref="A7:A13"/>
    <mergeCell ref="B7:B10"/>
    <mergeCell ref="B11:B13"/>
    <mergeCell ref="A14:A20"/>
    <mergeCell ref="B14:B17"/>
    <mergeCell ref="B18:B20"/>
    <mergeCell ref="A35:A39"/>
    <mergeCell ref="B35:B39"/>
    <mergeCell ref="A41:K41"/>
    <mergeCell ref="D33:K34"/>
    <mergeCell ref="A21:A27"/>
    <mergeCell ref="B21:B24"/>
    <mergeCell ref="B25:B27"/>
    <mergeCell ref="A28:A34"/>
    <mergeCell ref="B28:B31"/>
    <mergeCell ref="B32:B3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0CEF4-D56E-4B4A-AC60-1900D587B65A}">
  <dimension ref="A1:M43"/>
  <sheetViews>
    <sheetView topLeftCell="A28" workbookViewId="0">
      <selection activeCell="A43" sqref="A43:XFD43"/>
    </sheetView>
  </sheetViews>
  <sheetFormatPr defaultRowHeight="15" x14ac:dyDescent="0.25"/>
  <cols>
    <col min="1" max="1" width="4.5703125" customWidth="1"/>
    <col min="2" max="2" width="3.5703125" customWidth="1"/>
    <col min="3" max="3" width="4" customWidth="1"/>
    <col min="4" max="11" width="10.140625" customWidth="1"/>
  </cols>
  <sheetData>
    <row r="1" spans="1:11" ht="20.25" x14ac:dyDescent="0.3">
      <c r="A1" s="95" t="s">
        <v>0</v>
      </c>
      <c r="B1" s="95"/>
      <c r="C1" s="95"/>
      <c r="D1" s="95"/>
      <c r="E1" s="95"/>
      <c r="F1" s="95"/>
      <c r="G1" s="95"/>
    </row>
    <row r="2" spans="1:11" ht="20.25" x14ac:dyDescent="0.3">
      <c r="A2" s="97" t="s">
        <v>1</v>
      </c>
      <c r="B2" s="97"/>
      <c r="C2" s="97"/>
      <c r="D2" s="97"/>
      <c r="E2" s="97"/>
      <c r="F2" s="97"/>
      <c r="G2" s="97"/>
    </row>
    <row r="3" spans="1:11" ht="23.25" x14ac:dyDescent="0.35">
      <c r="A3" s="2"/>
      <c r="B3" s="2"/>
      <c r="C3" s="2"/>
      <c r="D3" s="2"/>
      <c r="E3" s="121" t="s">
        <v>106</v>
      </c>
      <c r="F3" s="121"/>
      <c r="G3" s="121"/>
      <c r="H3" s="121"/>
      <c r="I3" s="121"/>
      <c r="J3" s="121"/>
    </row>
    <row r="4" spans="1:11" ht="20.25" x14ac:dyDescent="0.3">
      <c r="A4" s="97" t="s">
        <v>189</v>
      </c>
      <c r="B4" s="97"/>
      <c r="C4" s="97"/>
      <c r="D4" s="2"/>
      <c r="E4" s="122" t="s">
        <v>183</v>
      </c>
      <c r="F4" s="122"/>
      <c r="G4" s="122"/>
      <c r="H4" s="122"/>
      <c r="I4" s="122"/>
      <c r="J4" s="122"/>
    </row>
    <row r="5" spans="1:11" ht="15.75" thickBot="1" x14ac:dyDescent="0.3"/>
    <row r="6" spans="1:11" x14ac:dyDescent="0.25">
      <c r="A6" s="123"/>
      <c r="B6" s="124"/>
      <c r="C6" s="124"/>
      <c r="D6" s="32" t="s">
        <v>107</v>
      </c>
      <c r="E6" s="32" t="s">
        <v>108</v>
      </c>
      <c r="F6" s="32" t="s">
        <v>109</v>
      </c>
      <c r="G6" s="32" t="s">
        <v>110</v>
      </c>
      <c r="H6" s="32" t="s">
        <v>111</v>
      </c>
      <c r="I6" s="32" t="s">
        <v>112</v>
      </c>
      <c r="J6" s="32" t="s">
        <v>113</v>
      </c>
      <c r="K6" s="33" t="s">
        <v>114</v>
      </c>
    </row>
    <row r="7" spans="1:11" ht="22.5" x14ac:dyDescent="0.25">
      <c r="A7" s="118" t="s">
        <v>115</v>
      </c>
      <c r="B7" s="111" t="s">
        <v>116</v>
      </c>
      <c r="C7" s="34">
        <v>1</v>
      </c>
      <c r="D7" s="35" t="s">
        <v>117</v>
      </c>
      <c r="E7" s="35" t="s">
        <v>118</v>
      </c>
      <c r="F7" s="35" t="s">
        <v>119</v>
      </c>
      <c r="G7" s="35" t="s">
        <v>120</v>
      </c>
      <c r="H7" s="35" t="s">
        <v>121</v>
      </c>
      <c r="I7" s="35" t="s">
        <v>122</v>
      </c>
      <c r="J7" s="35" t="s">
        <v>123</v>
      </c>
      <c r="K7" s="36" t="s">
        <v>124</v>
      </c>
    </row>
    <row r="8" spans="1:11" ht="22.5" x14ac:dyDescent="0.25">
      <c r="A8" s="106"/>
      <c r="B8" s="112"/>
      <c r="C8" s="37">
        <v>2</v>
      </c>
      <c r="D8" s="38" t="s">
        <v>125</v>
      </c>
      <c r="E8" s="39" t="s">
        <v>126</v>
      </c>
      <c r="F8" s="39" t="s">
        <v>127</v>
      </c>
      <c r="G8" s="39" t="s">
        <v>128</v>
      </c>
      <c r="H8" s="39" t="s">
        <v>129</v>
      </c>
      <c r="I8" s="39" t="s">
        <v>130</v>
      </c>
      <c r="J8" s="39" t="s">
        <v>131</v>
      </c>
      <c r="K8" s="40" t="s">
        <v>132</v>
      </c>
    </row>
    <row r="9" spans="1:11" ht="22.5" x14ac:dyDescent="0.25">
      <c r="A9" s="106"/>
      <c r="B9" s="112"/>
      <c r="C9" s="37">
        <v>3</v>
      </c>
      <c r="D9" s="38" t="s">
        <v>128</v>
      </c>
      <c r="E9" s="39" t="s">
        <v>133</v>
      </c>
      <c r="F9" s="39" t="s">
        <v>130</v>
      </c>
      <c r="G9" s="39" t="s">
        <v>127</v>
      </c>
      <c r="H9" s="39" t="s">
        <v>129</v>
      </c>
      <c r="I9" s="39" t="s">
        <v>131</v>
      </c>
      <c r="J9" s="39" t="s">
        <v>134</v>
      </c>
      <c r="K9" s="40" t="s">
        <v>126</v>
      </c>
    </row>
    <row r="10" spans="1:11" ht="23.25" thickBot="1" x14ac:dyDescent="0.3">
      <c r="A10" s="106"/>
      <c r="B10" s="113"/>
      <c r="C10" s="41">
        <v>4</v>
      </c>
      <c r="D10" s="42" t="s">
        <v>133</v>
      </c>
      <c r="E10" s="43" t="s">
        <v>135</v>
      </c>
      <c r="F10" s="43" t="s">
        <v>128</v>
      </c>
      <c r="G10" s="43" t="s">
        <v>130</v>
      </c>
      <c r="H10" s="43" t="s">
        <v>125</v>
      </c>
      <c r="I10" s="43" t="s">
        <v>129</v>
      </c>
      <c r="J10" s="43" t="s">
        <v>132</v>
      </c>
      <c r="K10" s="44" t="s">
        <v>131</v>
      </c>
    </row>
    <row r="11" spans="1:11" ht="23.25" thickTop="1" x14ac:dyDescent="0.25">
      <c r="A11" s="106"/>
      <c r="B11" s="119" t="s">
        <v>136</v>
      </c>
      <c r="C11" s="45">
        <v>1</v>
      </c>
      <c r="D11" s="46" t="s">
        <v>137</v>
      </c>
      <c r="E11" s="47" t="s">
        <v>128</v>
      </c>
      <c r="F11" s="47" t="s">
        <v>130</v>
      </c>
      <c r="G11" s="47" t="s">
        <v>138</v>
      </c>
      <c r="H11" s="47" t="s">
        <v>139</v>
      </c>
      <c r="I11" s="47" t="s">
        <v>140</v>
      </c>
      <c r="J11" s="47" t="s">
        <v>135</v>
      </c>
      <c r="K11" s="48" t="s">
        <v>141</v>
      </c>
    </row>
    <row r="12" spans="1:11" ht="22.5" x14ac:dyDescent="0.25">
      <c r="A12" s="106"/>
      <c r="B12" s="120"/>
      <c r="C12" s="49">
        <v>2</v>
      </c>
      <c r="D12" s="50" t="s">
        <v>142</v>
      </c>
      <c r="E12" s="51" t="s">
        <v>143</v>
      </c>
      <c r="F12" s="51" t="s">
        <v>128</v>
      </c>
      <c r="G12" s="51" t="s">
        <v>140</v>
      </c>
      <c r="H12" s="51" t="s">
        <v>144</v>
      </c>
      <c r="I12" s="51" t="s">
        <v>135</v>
      </c>
      <c r="J12" s="51" t="s">
        <v>139</v>
      </c>
      <c r="K12" s="52" t="s">
        <v>138</v>
      </c>
    </row>
    <row r="13" spans="1:11" ht="23.25" thickBot="1" x14ac:dyDescent="0.3">
      <c r="A13" s="106"/>
      <c r="B13" s="120"/>
      <c r="C13" s="53">
        <v>3</v>
      </c>
      <c r="D13" s="54" t="s">
        <v>143</v>
      </c>
      <c r="E13" s="55" t="s">
        <v>137</v>
      </c>
      <c r="F13" s="55" t="s">
        <v>140</v>
      </c>
      <c r="G13" s="55" t="s">
        <v>135</v>
      </c>
      <c r="H13" s="55" t="s">
        <v>141</v>
      </c>
      <c r="I13" s="55" t="s">
        <v>144</v>
      </c>
      <c r="J13" s="55" t="s">
        <v>138</v>
      </c>
      <c r="K13" s="56" t="s">
        <v>139</v>
      </c>
    </row>
    <row r="14" spans="1:11" ht="23.25" thickTop="1" x14ac:dyDescent="0.25">
      <c r="A14" s="109" t="s">
        <v>145</v>
      </c>
      <c r="B14" s="111" t="s">
        <v>116</v>
      </c>
      <c r="C14" s="57">
        <v>1</v>
      </c>
      <c r="D14" s="58" t="s">
        <v>146</v>
      </c>
      <c r="E14" s="59" t="s">
        <v>125</v>
      </c>
      <c r="F14" s="59" t="s">
        <v>147</v>
      </c>
      <c r="G14" s="59" t="s">
        <v>142</v>
      </c>
      <c r="H14" s="59" t="s">
        <v>126</v>
      </c>
      <c r="I14" s="59" t="s">
        <v>148</v>
      </c>
      <c r="J14" s="59" t="s">
        <v>144</v>
      </c>
      <c r="K14" s="60" t="s">
        <v>138</v>
      </c>
    </row>
    <row r="15" spans="1:11" ht="22.5" x14ac:dyDescent="0.25">
      <c r="A15" s="110"/>
      <c r="B15" s="112"/>
      <c r="C15" s="37">
        <v>2</v>
      </c>
      <c r="D15" s="61" t="s">
        <v>125</v>
      </c>
      <c r="E15" s="62" t="s">
        <v>146</v>
      </c>
      <c r="F15" s="62" t="s">
        <v>142</v>
      </c>
      <c r="G15" s="62" t="s">
        <v>147</v>
      </c>
      <c r="H15" s="62" t="s">
        <v>138</v>
      </c>
      <c r="I15" s="62" t="s">
        <v>126</v>
      </c>
      <c r="J15" s="62" t="s">
        <v>148</v>
      </c>
      <c r="K15" s="63" t="s">
        <v>144</v>
      </c>
    </row>
    <row r="16" spans="1:11" ht="22.5" x14ac:dyDescent="0.25">
      <c r="A16" s="110"/>
      <c r="B16" s="112"/>
      <c r="C16" s="37">
        <v>3</v>
      </c>
      <c r="D16" s="61" t="s">
        <v>138</v>
      </c>
      <c r="E16" s="62" t="s">
        <v>149</v>
      </c>
      <c r="F16" s="62" t="s">
        <v>146</v>
      </c>
      <c r="G16" s="62" t="s">
        <v>144</v>
      </c>
      <c r="H16" s="62" t="s">
        <v>148</v>
      </c>
      <c r="I16" s="62" t="s">
        <v>125</v>
      </c>
      <c r="J16" s="62" t="s">
        <v>147</v>
      </c>
      <c r="K16" s="63" t="s">
        <v>150</v>
      </c>
    </row>
    <row r="17" spans="1:13" ht="23.25" thickBot="1" x14ac:dyDescent="0.3">
      <c r="A17" s="110"/>
      <c r="B17" s="113"/>
      <c r="C17" s="41">
        <v>4</v>
      </c>
      <c r="D17" s="64" t="s">
        <v>151</v>
      </c>
      <c r="E17" s="65" t="s">
        <v>149</v>
      </c>
      <c r="F17" s="65" t="s">
        <v>150</v>
      </c>
      <c r="G17" s="65" t="s">
        <v>146</v>
      </c>
      <c r="H17" s="65" t="s">
        <v>125</v>
      </c>
      <c r="I17" s="65" t="s">
        <v>144</v>
      </c>
      <c r="J17" s="65" t="s">
        <v>147</v>
      </c>
      <c r="K17" s="66" t="s">
        <v>148</v>
      </c>
    </row>
    <row r="18" spans="1:13" ht="23.25" thickTop="1" x14ac:dyDescent="0.25">
      <c r="A18" s="110"/>
      <c r="B18" s="114" t="s">
        <v>136</v>
      </c>
      <c r="C18" s="67">
        <v>1</v>
      </c>
      <c r="D18" s="46" t="s">
        <v>128</v>
      </c>
      <c r="E18" s="47" t="s">
        <v>142</v>
      </c>
      <c r="F18" s="47" t="s">
        <v>131</v>
      </c>
      <c r="G18" s="47" t="s">
        <v>130</v>
      </c>
      <c r="H18" s="47" t="s">
        <v>152</v>
      </c>
      <c r="I18" s="47" t="s">
        <v>126</v>
      </c>
      <c r="J18" s="47" t="s">
        <v>134</v>
      </c>
      <c r="K18" s="48" t="s">
        <v>132</v>
      </c>
    </row>
    <row r="19" spans="1:13" ht="22.5" x14ac:dyDescent="0.25">
      <c r="A19" s="110"/>
      <c r="B19" s="115"/>
      <c r="C19" s="68">
        <v>2</v>
      </c>
      <c r="D19" s="50" t="s">
        <v>126</v>
      </c>
      <c r="E19" s="51" t="s">
        <v>153</v>
      </c>
      <c r="F19" s="51" t="s">
        <v>138</v>
      </c>
      <c r="G19" s="51" t="s">
        <v>131</v>
      </c>
      <c r="H19" s="51" t="s">
        <v>135</v>
      </c>
      <c r="I19" s="51" t="s">
        <v>152</v>
      </c>
      <c r="J19" s="51" t="s">
        <v>132</v>
      </c>
      <c r="K19" s="52" t="s">
        <v>134</v>
      </c>
    </row>
    <row r="20" spans="1:13" ht="23.25" thickBot="1" x14ac:dyDescent="0.3">
      <c r="A20" s="110"/>
      <c r="B20" s="115"/>
      <c r="C20" s="69">
        <v>3</v>
      </c>
      <c r="D20" s="54" t="s">
        <v>154</v>
      </c>
      <c r="E20" s="55" t="s">
        <v>155</v>
      </c>
      <c r="F20" s="55" t="s">
        <v>156</v>
      </c>
      <c r="G20" s="55" t="s">
        <v>157</v>
      </c>
      <c r="H20" s="55" t="s">
        <v>158</v>
      </c>
      <c r="I20" s="55" t="s">
        <v>159</v>
      </c>
      <c r="J20" s="55" t="s">
        <v>160</v>
      </c>
      <c r="K20" s="56" t="s">
        <v>161</v>
      </c>
    </row>
    <row r="21" spans="1:13" ht="23.25" thickTop="1" x14ac:dyDescent="0.25">
      <c r="A21" s="109" t="s">
        <v>162</v>
      </c>
      <c r="B21" s="111" t="s">
        <v>116</v>
      </c>
      <c r="C21" s="57">
        <v>1</v>
      </c>
      <c r="D21" s="70" t="s">
        <v>151</v>
      </c>
      <c r="E21" s="71" t="s">
        <v>146</v>
      </c>
      <c r="F21" s="71" t="s">
        <v>147</v>
      </c>
      <c r="G21" s="71" t="s">
        <v>150</v>
      </c>
      <c r="H21" s="71" t="s">
        <v>148</v>
      </c>
      <c r="I21" s="71" t="s">
        <v>125</v>
      </c>
      <c r="J21" s="71" t="s">
        <v>140</v>
      </c>
      <c r="K21" s="72" t="s">
        <v>134</v>
      </c>
    </row>
    <row r="22" spans="1:13" ht="22.5" x14ac:dyDescent="0.25">
      <c r="A22" s="110"/>
      <c r="B22" s="112"/>
      <c r="C22" s="37">
        <v>2</v>
      </c>
      <c r="D22" s="38" t="s">
        <v>151</v>
      </c>
      <c r="E22" s="39" t="s">
        <v>134</v>
      </c>
      <c r="F22" s="39" t="s">
        <v>147</v>
      </c>
      <c r="G22" s="39" t="s">
        <v>146</v>
      </c>
      <c r="H22" s="39" t="s">
        <v>129</v>
      </c>
      <c r="I22" s="39" t="s">
        <v>148</v>
      </c>
      <c r="J22" s="39" t="s">
        <v>150</v>
      </c>
      <c r="K22" s="40" t="s">
        <v>140</v>
      </c>
    </row>
    <row r="23" spans="1:13" ht="22.5" x14ac:dyDescent="0.25">
      <c r="A23" s="110"/>
      <c r="B23" s="112"/>
      <c r="C23" s="37">
        <v>3</v>
      </c>
      <c r="D23" s="38" t="s">
        <v>153</v>
      </c>
      <c r="E23" s="39" t="s">
        <v>125</v>
      </c>
      <c r="F23" s="39" t="s">
        <v>146</v>
      </c>
      <c r="G23" s="39" t="s">
        <v>147</v>
      </c>
      <c r="H23" s="39" t="s">
        <v>129</v>
      </c>
      <c r="I23" s="39" t="s">
        <v>134</v>
      </c>
      <c r="J23" s="39" t="s">
        <v>138</v>
      </c>
      <c r="K23" s="40" t="s">
        <v>148</v>
      </c>
    </row>
    <row r="24" spans="1:13" ht="23.25" thickBot="1" x14ac:dyDescent="0.3">
      <c r="A24" s="110"/>
      <c r="B24" s="113"/>
      <c r="C24" s="41">
        <v>4</v>
      </c>
      <c r="D24" s="42" t="s">
        <v>146</v>
      </c>
      <c r="E24" s="43" t="s">
        <v>153</v>
      </c>
      <c r="F24" s="43" t="s">
        <v>134</v>
      </c>
      <c r="G24" s="43" t="s">
        <v>138</v>
      </c>
      <c r="H24" s="43" t="s">
        <v>125</v>
      </c>
      <c r="I24" s="43" t="s">
        <v>129</v>
      </c>
      <c r="J24" s="43" t="s">
        <v>148</v>
      </c>
      <c r="K24" s="44" t="s">
        <v>147</v>
      </c>
    </row>
    <row r="25" spans="1:13" ht="23.25" thickTop="1" x14ac:dyDescent="0.25">
      <c r="A25" s="110"/>
      <c r="B25" s="126" t="s">
        <v>136</v>
      </c>
      <c r="C25" s="87">
        <v>1</v>
      </c>
      <c r="D25" s="88" t="s">
        <v>153</v>
      </c>
      <c r="E25" s="88" t="s">
        <v>131</v>
      </c>
      <c r="F25" s="88" t="s">
        <v>137</v>
      </c>
      <c r="G25" s="88" t="s">
        <v>128</v>
      </c>
      <c r="H25" s="88" t="s">
        <v>126</v>
      </c>
      <c r="I25" s="88" t="s">
        <v>141</v>
      </c>
      <c r="J25" s="88" t="s">
        <v>139</v>
      </c>
      <c r="K25" s="89" t="s">
        <v>135</v>
      </c>
    </row>
    <row r="26" spans="1:13" ht="23.25" thickBot="1" x14ac:dyDescent="0.3">
      <c r="A26" s="110"/>
      <c r="B26" s="127"/>
      <c r="C26" s="90">
        <v>2</v>
      </c>
      <c r="D26" s="91" t="s">
        <v>131</v>
      </c>
      <c r="E26" s="91" t="s">
        <v>126</v>
      </c>
      <c r="F26" s="91" t="s">
        <v>135</v>
      </c>
      <c r="G26" s="91" t="s">
        <v>137</v>
      </c>
      <c r="H26" s="91" t="s">
        <v>140</v>
      </c>
      <c r="I26" s="91" t="s">
        <v>128</v>
      </c>
      <c r="J26" s="91" t="s">
        <v>141</v>
      </c>
      <c r="K26" s="92" t="s">
        <v>139</v>
      </c>
    </row>
    <row r="27" spans="1:13" ht="23.25" thickTop="1" x14ac:dyDescent="0.25">
      <c r="A27" s="109" t="s">
        <v>163</v>
      </c>
      <c r="B27" s="112" t="s">
        <v>116</v>
      </c>
      <c r="C27" s="57">
        <v>1</v>
      </c>
      <c r="D27" s="58" t="s">
        <v>151</v>
      </c>
      <c r="E27" s="59" t="s">
        <v>125</v>
      </c>
      <c r="F27" s="59" t="s">
        <v>144</v>
      </c>
      <c r="G27" s="59" t="s">
        <v>146</v>
      </c>
      <c r="H27" s="59" t="s">
        <v>148</v>
      </c>
      <c r="I27" s="59" t="s">
        <v>164</v>
      </c>
      <c r="J27" s="59" t="s">
        <v>147</v>
      </c>
      <c r="K27" s="60" t="s">
        <v>165</v>
      </c>
      <c r="M27" s="79"/>
    </row>
    <row r="28" spans="1:13" ht="22.5" x14ac:dyDescent="0.25">
      <c r="A28" s="110"/>
      <c r="B28" s="112"/>
      <c r="C28" s="37">
        <v>2</v>
      </c>
      <c r="D28" s="61" t="s">
        <v>146</v>
      </c>
      <c r="E28" s="62" t="s">
        <v>144</v>
      </c>
      <c r="F28" s="62" t="s">
        <v>138</v>
      </c>
      <c r="G28" s="62" t="s">
        <v>127</v>
      </c>
      <c r="H28" s="62" t="s">
        <v>139</v>
      </c>
      <c r="I28" s="62" t="s">
        <v>148</v>
      </c>
      <c r="J28" s="62" t="s">
        <v>152</v>
      </c>
      <c r="K28" s="63" t="s">
        <v>147</v>
      </c>
      <c r="M28" s="79"/>
    </row>
    <row r="29" spans="1:13" ht="22.5" x14ac:dyDescent="0.25">
      <c r="A29" s="110"/>
      <c r="B29" s="112"/>
      <c r="C29" s="37">
        <v>3</v>
      </c>
      <c r="D29" s="61" t="s">
        <v>144</v>
      </c>
      <c r="E29" s="62" t="s">
        <v>138</v>
      </c>
      <c r="F29" s="62" t="s">
        <v>146</v>
      </c>
      <c r="G29" s="62" t="s">
        <v>147</v>
      </c>
      <c r="H29" s="62" t="s">
        <v>164</v>
      </c>
      <c r="I29" s="62" t="s">
        <v>125</v>
      </c>
      <c r="J29" s="62" t="s">
        <v>165</v>
      </c>
      <c r="K29" s="63" t="s">
        <v>148</v>
      </c>
      <c r="M29" s="79"/>
    </row>
    <row r="30" spans="1:13" ht="23.25" thickBot="1" x14ac:dyDescent="0.3">
      <c r="A30" s="110"/>
      <c r="B30" s="113"/>
      <c r="C30" s="37">
        <v>4</v>
      </c>
      <c r="D30" s="61" t="s">
        <v>125</v>
      </c>
      <c r="E30" s="62" t="s">
        <v>146</v>
      </c>
      <c r="F30" s="62" t="s">
        <v>127</v>
      </c>
      <c r="G30" s="62" t="s">
        <v>147</v>
      </c>
      <c r="H30" s="62" t="s">
        <v>144</v>
      </c>
      <c r="I30" s="62" t="s">
        <v>138</v>
      </c>
      <c r="J30" s="62" t="s">
        <v>148</v>
      </c>
      <c r="K30" s="63" t="s">
        <v>152</v>
      </c>
      <c r="M30" s="79"/>
    </row>
    <row r="31" spans="1:13" ht="15" customHeight="1" thickTop="1" x14ac:dyDescent="0.25">
      <c r="A31" s="110"/>
      <c r="B31" s="117"/>
      <c r="C31" s="73">
        <v>1</v>
      </c>
      <c r="D31" s="128" t="s">
        <v>187</v>
      </c>
      <c r="E31" s="129"/>
      <c r="F31" s="129"/>
      <c r="G31" s="129"/>
      <c r="H31" s="129"/>
      <c r="I31" s="129"/>
      <c r="J31" s="129"/>
      <c r="K31" s="130"/>
      <c r="M31" s="79"/>
    </row>
    <row r="32" spans="1:13" ht="15.75" thickBot="1" x14ac:dyDescent="0.3">
      <c r="A32" s="110"/>
      <c r="B32" s="117"/>
      <c r="C32" s="73">
        <v>2</v>
      </c>
      <c r="D32" s="131"/>
      <c r="E32" s="132"/>
      <c r="F32" s="132"/>
      <c r="G32" s="132"/>
      <c r="H32" s="132"/>
      <c r="I32" s="132"/>
      <c r="J32" s="132"/>
      <c r="K32" s="133"/>
      <c r="M32" s="79"/>
    </row>
    <row r="33" spans="1:13" ht="22.5" x14ac:dyDescent="0.25">
      <c r="A33" s="106" t="s">
        <v>166</v>
      </c>
      <c r="B33" s="107" t="s">
        <v>116</v>
      </c>
      <c r="C33" s="74">
        <v>1</v>
      </c>
      <c r="D33" s="38" t="s">
        <v>134</v>
      </c>
      <c r="E33" s="39" t="s">
        <v>149</v>
      </c>
      <c r="F33" s="39" t="s">
        <v>146</v>
      </c>
      <c r="G33" s="39" t="s">
        <v>127</v>
      </c>
      <c r="H33" s="39" t="s">
        <v>148</v>
      </c>
      <c r="I33" s="39" t="s">
        <v>128</v>
      </c>
      <c r="J33" s="39" t="s">
        <v>126</v>
      </c>
      <c r="K33" s="40" t="s">
        <v>147</v>
      </c>
      <c r="M33" s="79"/>
    </row>
    <row r="34" spans="1:13" ht="22.5" x14ac:dyDescent="0.25">
      <c r="A34" s="106"/>
      <c r="B34" s="107"/>
      <c r="C34" s="37">
        <v>2</v>
      </c>
      <c r="D34" s="38" t="s">
        <v>126</v>
      </c>
      <c r="E34" s="39" t="s">
        <v>149</v>
      </c>
      <c r="F34" s="39" t="s">
        <v>127</v>
      </c>
      <c r="G34" s="39" t="s">
        <v>146</v>
      </c>
      <c r="H34" s="39" t="s">
        <v>134</v>
      </c>
      <c r="I34" s="39" t="s">
        <v>148</v>
      </c>
      <c r="J34" s="39" t="s">
        <v>132</v>
      </c>
      <c r="K34" s="40" t="s">
        <v>147</v>
      </c>
    </row>
    <row r="35" spans="1:13" ht="22.5" x14ac:dyDescent="0.25">
      <c r="A35" s="106"/>
      <c r="B35" s="107"/>
      <c r="C35" s="37">
        <v>3</v>
      </c>
      <c r="D35" s="38" t="s">
        <v>135</v>
      </c>
      <c r="E35" s="39" t="s">
        <v>146</v>
      </c>
      <c r="F35" s="39" t="s">
        <v>126</v>
      </c>
      <c r="G35" s="39" t="s">
        <v>134</v>
      </c>
      <c r="H35" s="39" t="s">
        <v>130</v>
      </c>
      <c r="I35" s="39" t="s">
        <v>129</v>
      </c>
      <c r="J35" s="39" t="s">
        <v>147</v>
      </c>
      <c r="K35" s="40" t="s">
        <v>148</v>
      </c>
    </row>
    <row r="36" spans="1:13" ht="22.5" x14ac:dyDescent="0.25">
      <c r="A36" s="106"/>
      <c r="B36" s="107"/>
      <c r="C36" s="37">
        <v>4</v>
      </c>
      <c r="D36" s="38" t="s">
        <v>146</v>
      </c>
      <c r="E36" s="39" t="s">
        <v>128</v>
      </c>
      <c r="F36" s="39" t="s">
        <v>147</v>
      </c>
      <c r="G36" s="39" t="s">
        <v>126</v>
      </c>
      <c r="H36" s="39" t="s">
        <v>131</v>
      </c>
      <c r="I36" s="39" t="s">
        <v>129</v>
      </c>
      <c r="J36" s="39" t="s">
        <v>148</v>
      </c>
      <c r="K36" s="40" t="s">
        <v>132</v>
      </c>
    </row>
    <row r="37" spans="1:13" ht="23.25" thickBot="1" x14ac:dyDescent="0.3">
      <c r="A37" s="106"/>
      <c r="B37" s="107"/>
      <c r="C37" s="75">
        <v>5</v>
      </c>
      <c r="D37" s="76" t="s">
        <v>167</v>
      </c>
      <c r="E37" s="77" t="s">
        <v>168</v>
      </c>
      <c r="F37" s="77" t="s">
        <v>169</v>
      </c>
      <c r="G37" s="77" t="s">
        <v>170</v>
      </c>
      <c r="H37" s="77" t="s">
        <v>171</v>
      </c>
      <c r="I37" s="77" t="s">
        <v>172</v>
      </c>
      <c r="J37" s="77" t="s">
        <v>173</v>
      </c>
      <c r="K37" s="78" t="s">
        <v>174</v>
      </c>
    </row>
    <row r="38" spans="1:13" ht="23.25" thickTop="1" x14ac:dyDescent="0.25">
      <c r="A38" s="93"/>
      <c r="B38" s="114" t="s">
        <v>136</v>
      </c>
      <c r="C38" s="87">
        <v>1</v>
      </c>
      <c r="D38" s="134" t="s">
        <v>182</v>
      </c>
      <c r="E38" s="134" t="s">
        <v>175</v>
      </c>
      <c r="F38" s="134" t="s">
        <v>181</v>
      </c>
      <c r="G38" s="134" t="s">
        <v>176</v>
      </c>
      <c r="H38" s="134" t="s">
        <v>177</v>
      </c>
      <c r="I38" s="134" t="s">
        <v>179</v>
      </c>
      <c r="J38" s="134" t="s">
        <v>178</v>
      </c>
      <c r="K38" s="135" t="s">
        <v>180</v>
      </c>
    </row>
    <row r="39" spans="1:13" ht="23.25" thickBot="1" x14ac:dyDescent="0.3">
      <c r="A39" s="94"/>
      <c r="B39" s="125"/>
      <c r="C39" s="90">
        <v>2</v>
      </c>
      <c r="D39" s="136" t="s">
        <v>182</v>
      </c>
      <c r="E39" s="136" t="s">
        <v>175</v>
      </c>
      <c r="F39" s="136" t="s">
        <v>181</v>
      </c>
      <c r="G39" s="136" t="s">
        <v>176</v>
      </c>
      <c r="H39" s="136" t="s">
        <v>177</v>
      </c>
      <c r="I39" s="136" t="s">
        <v>179</v>
      </c>
      <c r="J39" s="136" t="s">
        <v>178</v>
      </c>
      <c r="K39" s="137" t="s">
        <v>180</v>
      </c>
    </row>
    <row r="40" spans="1:13" ht="15.75" thickTop="1" x14ac:dyDescent="0.25"/>
    <row r="42" spans="1:13" ht="18.75" x14ac:dyDescent="0.25">
      <c r="A42" s="108" t="s">
        <v>191</v>
      </c>
      <c r="B42" s="108"/>
      <c r="C42" s="108"/>
      <c r="D42" s="108"/>
      <c r="E42" s="108"/>
      <c r="F42" s="108"/>
      <c r="G42" s="108"/>
      <c r="H42" s="108"/>
      <c r="I42" s="108"/>
      <c r="J42" s="108"/>
      <c r="K42" s="108"/>
    </row>
    <row r="43" spans="1:13" ht="44.25" customHeight="1" x14ac:dyDescent="0.3">
      <c r="A43" s="138" t="s">
        <v>190</v>
      </c>
      <c r="B43" s="138"/>
      <c r="C43" s="138"/>
      <c r="D43" s="138"/>
      <c r="E43" s="138"/>
      <c r="F43" s="138"/>
      <c r="G43" s="138"/>
      <c r="H43" s="138"/>
      <c r="I43" s="138"/>
      <c r="J43" s="138"/>
      <c r="K43" s="138"/>
    </row>
  </sheetData>
  <mergeCells count="24">
    <mergeCell ref="A6:C6"/>
    <mergeCell ref="A42:K42"/>
    <mergeCell ref="A43:K43"/>
    <mergeCell ref="A1:G1"/>
    <mergeCell ref="A2:G2"/>
    <mergeCell ref="E3:J3"/>
    <mergeCell ref="A4:C4"/>
    <mergeCell ref="E4:J4"/>
    <mergeCell ref="A7:A13"/>
    <mergeCell ref="B7:B10"/>
    <mergeCell ref="B11:B13"/>
    <mergeCell ref="A14:A20"/>
    <mergeCell ref="B14:B17"/>
    <mergeCell ref="B18:B20"/>
    <mergeCell ref="D31:K32"/>
    <mergeCell ref="A33:A37"/>
    <mergeCell ref="B33:B37"/>
    <mergeCell ref="B38:B39"/>
    <mergeCell ref="A21:A26"/>
    <mergeCell ref="B21:B24"/>
    <mergeCell ref="B25:B26"/>
    <mergeCell ref="A27:A32"/>
    <mergeCell ref="B27:B30"/>
    <mergeCell ref="B31:B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PCCM</vt:lpstr>
      <vt:lpstr>PA. 1</vt:lpstr>
      <vt:lpstr>PA.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DUC-TRUNG</dc:creator>
  <cp:lastModifiedBy>DUC-TRUNG</cp:lastModifiedBy>
  <dcterms:created xsi:type="dcterms:W3CDTF">2025-10-09T01:53:56Z</dcterms:created>
  <dcterms:modified xsi:type="dcterms:W3CDTF">2025-10-09T07:46:58Z</dcterms:modified>
</cp:coreProperties>
</file>